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8820" activeTab="0"/>
  </bookViews>
  <sheets>
    <sheet name="Приложение" sheetId="3" r:id="rId1"/>
  </sheets>
  <definedNames>
    <definedName name="_xlnm.Print_Area" localSheetId="0">'Приложение'!$A$1:$J$42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<sst xmlns="http://schemas.openxmlformats.org/spreadsheetml/2006/main" count="83" uniqueCount="83">
  <si>
    <t>Код бюджетной классификации (без указания кода главного администратора доходов бюджета)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</si>
  <si>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</si>
  <si>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</si>
  <si>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</si>
  <si>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</si>
  <si>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</si>
  <si>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</si>
  <si>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</si>
  <si>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</si>
  <si>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</si>
  <si>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</si>
  <si>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</si>
  <si>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</si>
  <si>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</si>
  <si>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</si>
  <si>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</si>
  <si>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</si>
  <si>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</si>
  <si>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</si>
  <si>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</si>
  <si>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</si>
  <si>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</si>
  <si>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</si>
  <si>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</si>
  <si>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</si>
  <si>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</si>
  <si>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</si>
  <si>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</si>
  <si>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</si>
  <si>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2 02 15001 00 0000 151</t>
  </si>
  <si>
    <t>Дотации на выравнивание бюджетной обеспеченности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</si>
  <si>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</si>
  <si>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</si>
  <si>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</si>
  <si>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</si>
  <si>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</si>
  <si>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</si>
  <si>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ВСЕГО ДОХОДОВ</t>
  </si>
  <si>
    <t>Акцизы на автомобильный бензин</t>
  </si>
  <si>
    <t>1 06 00000 00 0000 000</t>
  </si>
  <si>
    <t>НАЛОГИ НА ИМУЩЕСТВО</t>
  </si>
  <si>
    <t>1 06 01000 00 0000 110</t>
  </si>
  <si>
    <t>Налог на имуществофизичесих лиц</t>
  </si>
  <si>
    <t>1 06 06000 01 0000 110</t>
  </si>
  <si>
    <t>Земельный налог</t>
  </si>
  <si>
    <t>(тыс. рублей)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</si>
  <si>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</si>
  <si>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</si>
  <si>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2 07 00000 00 0000 000</t>
  </si>
  <si>
    <t>Прочие безвозмездные поступления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</si>
  <si>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</si>
  <si>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</si>
  <si>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</si>
  <si>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</si>
  <si>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</si>
  <si>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</si>
  <si>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</si>
  <si>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</si>
  <si>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</si>
  <si>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</si>
  <si>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</si>
  <si>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</si>
  <si>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НАЛОГОВЫЕ ДОХОДЫ</t>
  </si>
  <si>
    <t>% к ожидаемому исполнению</t>
  </si>
  <si>
    <t>% к прогнозу 2024 года</t>
  </si>
  <si>
    <t>1 08 0000 00 0000 000</t>
  </si>
  <si>
    <t>ГОСУДАРСТВЕННАЯ ПОШЛИНА</t>
  </si>
  <si>
    <t xml:space="preserve">Факт за отчетный 2022 год </t>
  </si>
  <si>
    <t>1 1105000 00 0000 120</t>
  </si>
  <si>
    <t>Доходы, получаемые в виде арендной платы</t>
  </si>
  <si>
    <t>1 11 08000 00 0000 120</t>
  </si>
  <si>
    <t xml:space="preserve"> Средства, получаемые от передачи имущества в залог</t>
  </si>
  <si>
    <t>1 11 09000 00 0000 120</t>
  </si>
  <si>
    <t>Прочие доходы от использования имущества</t>
  </si>
  <si>
    <t>Уточненный план на текущий 2023год  на 01.10.2023</t>
  </si>
  <si>
    <t>1 05 07 000 00 0000110</t>
  </si>
  <si>
    <t>Налог, взимаемый в авязи с применением специального налогового режима "Автоматизированная упрощенная система налогообложения"</t>
  </si>
  <si>
    <t>Ожидаемое исполнение 2023 года</t>
  </si>
  <si>
    <t xml:space="preserve">Прогноз на очередной 2024год </t>
  </si>
  <si>
    <t>Прогноз на первый год планового периода 2025 год</t>
  </si>
  <si>
    <t>Прогноз на второй год планового периода 2026 год</t>
  </si>
  <si>
    <t>% к прогнозу 2025 года</t>
  </si>
  <si>
    <t>Сведения о прогнозируемых объемах поступлений по видам доходов на очередной финансовый год и плановый период в сравнении с ожидаемым исполнением текущего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</si>
</sst>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7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164" fontId="3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SheetLayoutView="100" workbookViewId="0" topLeftCell="A28">
      <selection activeCell="F40" sqref="F40"/>
    </sheetView>
  </sheetViews>
  <sheetFormatPr defaultColWidth="9.140625" defaultRowHeight="15"/>
  <cols>
    <col min="1" max="1" width="21.7109375" style="0" customWidth="1"/>
    <col min="2" max="2" width="63.00390625" style="0" customWidth="1"/>
    <col min="3" max="6" width="10.7109375" style="0" customWidth="1"/>
    <col min="7" max="7" width="11.421875" style="0" customWidth="1"/>
    <col min="8" max="10" width="10.7109375" style="0" customWidth="1"/>
  </cols>
  <sheetData>
    <row r="1" spans="1:10" ht="37.5" customHeight="1">
      <c r="A1" s="13" t="s">
        <v>82</v>
      </c>
      <c r="B1" s="13"/>
      <c r="C1" s="13"/>
      <c r="D1" s="13"/>
      <c r="E1" s="13"/>
      <c r="F1" s="13"/>
      <c r="G1" s="13"/>
      <c r="H1" s="13"/>
      <c r="I1" s="13"/>
      <c r="J1" s="13"/>
    </row>
    <row r="2" ht="15">
      <c r="J2" s="1" t="s">
        <v>45</v>
      </c>
    </row>
    <row r="3" spans="1:11" ht="63.75">
      <c r="A3" s="2" t="s">
        <v>0</v>
      </c>
      <c r="B3" s="2" t="s">
        <v>1</v>
      </c>
      <c r="C3" s="2" t="s">
        <v>67</v>
      </c>
      <c r="D3" s="2" t="s">
        <v>74</v>
      </c>
      <c r="E3" s="2" t="s">
        <v>77</v>
      </c>
      <c r="F3" s="2" t="s">
        <v>78</v>
      </c>
      <c r="G3" s="2" t="s">
        <v>63</v>
      </c>
      <c r="H3" s="2" t="s">
        <v>79</v>
      </c>
      <c r="I3" s="2" t="s">
        <v>64</v>
      </c>
      <c r="J3" s="2" t="s">
        <v>80</v>
      </c>
      <c r="K3" s="2" t="s">
        <v>81</v>
      </c>
    </row>
    <row r="4" spans="1:13" ht="15">
      <c r="A4" s="5" t="s">
        <v>2</v>
      </c>
      <c r="B4" s="3" t="s">
        <v>3</v>
      </c>
      <c r="C4" s="7">
        <f>SUM(C5+C21)</f>
        <v>944948</v>
      </c>
      <c r="D4" s="7">
        <f>SUM(D5+D21)</f>
        <v>981866</v>
      </c>
      <c r="E4" s="7">
        <f>SUM(E5+E21)</f>
        <v>995071</v>
      </c>
      <c r="F4" s="7">
        <f>SUM(F5+F21)</f>
        <v>977026</v>
      </c>
      <c r="G4" s="11">
        <f>SUM(F4/E4)</f>
        <v>0.981865615619388</v>
      </c>
      <c r="H4" s="7">
        <f>SUM(H5+H21)</f>
        <v>1030494</v>
      </c>
      <c r="I4" s="11">
        <f>SUM(H4/F4)</f>
        <v>1.0547252580791096</v>
      </c>
      <c r="J4" s="7">
        <f>SUM(J5+J21)</f>
        <v>1086038</v>
      </c>
      <c r="K4" s="10">
        <f>SUM(J4/H4)</f>
        <v>1.0539003623504843</v>
      </c>
      <c r="L4" s="8"/>
      <c r="M4" s="8"/>
    </row>
    <row r="5" spans="1:13" ht="15">
      <c r="A5" s="5"/>
      <c r="B5" s="3" t="s">
        <v>62</v>
      </c>
      <c r="C5" s="7">
        <f>SUM(C6+C8+C11+C17+C20)</f>
        <v>831772</v>
      </c>
      <c r="D5" s="7">
        <f>SUM(D6+D8+D11+D17+D20)</f>
        <v>873960</v>
      </c>
      <c r="E5" s="7">
        <f>SUM(E6+E8+E11+E17+E20)</f>
        <v>868502</v>
      </c>
      <c r="F5" s="7">
        <f>SUM(F6+F8+F11+F17+F20)</f>
        <v>913302</v>
      </c>
      <c r="G5" s="11">
        <f aca="true" t="shared" si="0" ref="G5:G40">SUM(F5/E5)</f>
        <v>1.0515830706204476</v>
      </c>
      <c r="H5" s="7">
        <f>SUM(H6+H8+H11+H17+H20)</f>
        <v>966404</v>
      </c>
      <c r="I5" s="11">
        <f aca="true" t="shared" si="1" ref="I5:I40">SUM(H5/F5)</f>
        <v>1.0581428705948306</v>
      </c>
      <c r="J5" s="7">
        <f>SUM(J6+J8+J11+J17+J20)</f>
        <v>1021152</v>
      </c>
      <c r="K5" s="10">
        <f aca="true" t="shared" si="2" ref="K5:K40">SUM(J5/H5)</f>
        <v>1.0566512555825514</v>
      </c>
      <c r="L5" s="8"/>
      <c r="M5" s="8"/>
    </row>
    <row r="6" spans="1:11" ht="15">
      <c r="A6" s="5" t="s">
        <v>4</v>
      </c>
      <c r="B6" s="3" t="s">
        <v>5</v>
      </c>
      <c r="C6" s="7">
        <f>SUM(C7)</f>
        <v>644526</v>
      </c>
      <c r="D6" s="7">
        <f aca="true" t="shared" si="3" ref="D6:F6">SUM(D7)</f>
        <v>669502</v>
      </c>
      <c r="E6" s="7">
        <f t="shared" si="3"/>
        <v>674179</v>
      </c>
      <c r="F6" s="7">
        <f t="shared" si="3"/>
        <v>697130</v>
      </c>
      <c r="G6" s="11">
        <f t="shared" si="0"/>
        <v>1.0340428877197303</v>
      </c>
      <c r="H6" s="7">
        <f>SUM(H7)</f>
        <v>727708</v>
      </c>
      <c r="I6" s="11">
        <f t="shared" si="1"/>
        <v>1.043862694189032</v>
      </c>
      <c r="J6" s="7">
        <f>SUM(J7)</f>
        <v>761004</v>
      </c>
      <c r="K6" s="10">
        <f t="shared" si="2"/>
        <v>1.0457546158624063</v>
      </c>
    </row>
    <row r="7" spans="1:11" ht="15">
      <c r="A7" s="2" t="s">
        <v>6</v>
      </c>
      <c r="B7" s="4" t="s">
        <v>7</v>
      </c>
      <c r="C7" s="7">
        <v>644526</v>
      </c>
      <c r="D7" s="7">
        <v>669502</v>
      </c>
      <c r="E7" s="7">
        <v>674179</v>
      </c>
      <c r="F7" s="7">
        <v>697130</v>
      </c>
      <c r="G7" s="11">
        <f t="shared" si="0"/>
        <v>1.0340428877197303</v>
      </c>
      <c r="H7" s="7">
        <v>727708</v>
      </c>
      <c r="I7" s="11">
        <f t="shared" si="1"/>
        <v>1.043862694189032</v>
      </c>
      <c r="J7" s="7">
        <v>761004</v>
      </c>
      <c r="K7" s="10">
        <f t="shared" si="2"/>
        <v>1.0457546158624063</v>
      </c>
    </row>
    <row r="8" spans="1:11" ht="25.5">
      <c r="A8" s="5" t="s">
        <v>8</v>
      </c>
      <c r="B8" s="3" t="s">
        <v>9</v>
      </c>
      <c r="C8" s="7">
        <f>SUM(C9)</f>
        <v>47314</v>
      </c>
      <c r="D8" s="7">
        <f aca="true" t="shared" si="4" ref="D8:J9">SUM(D9)</f>
        <v>45563</v>
      </c>
      <c r="E8" s="7">
        <f t="shared" si="4"/>
        <v>45563</v>
      </c>
      <c r="F8" s="7">
        <f t="shared" si="4"/>
        <v>50803</v>
      </c>
      <c r="G8" s="11">
        <f t="shared" si="0"/>
        <v>1.1150055966464016</v>
      </c>
      <c r="H8" s="7">
        <f>SUM(H9)</f>
        <v>53955</v>
      </c>
      <c r="I8" s="11">
        <f t="shared" si="1"/>
        <v>1.0620435801035373</v>
      </c>
      <c r="J8" s="7">
        <f>SUM(J9)</f>
        <v>56228</v>
      </c>
      <c r="K8" s="10">
        <f t="shared" si="2"/>
        <v>1.042127699008433</v>
      </c>
    </row>
    <row r="9" spans="1:11" ht="25.5">
      <c r="A9" s="2" t="s">
        <v>10</v>
      </c>
      <c r="B9" s="4" t="s">
        <v>11</v>
      </c>
      <c r="C9" s="7">
        <f>SUM(C10)</f>
        <v>47314</v>
      </c>
      <c r="D9" s="7">
        <f t="shared" si="4"/>
        <v>45563</v>
      </c>
      <c r="E9" s="7">
        <f t="shared" si="4"/>
        <v>45563</v>
      </c>
      <c r="F9" s="7">
        <f t="shared" si="4"/>
        <v>50803</v>
      </c>
      <c r="G9" s="11">
        <f t="shared" si="0"/>
        <v>1.1150055966464016</v>
      </c>
      <c r="H9" s="7">
        <f t="shared" si="4"/>
        <v>53955</v>
      </c>
      <c r="I9" s="11">
        <f t="shared" si="1"/>
        <v>1.0620435801035373</v>
      </c>
      <c r="J9" s="7">
        <f t="shared" si="4"/>
        <v>56228</v>
      </c>
      <c r="K9" s="10">
        <f t="shared" si="2"/>
        <v>1.042127699008433</v>
      </c>
    </row>
    <row r="10" spans="1:11" ht="15">
      <c r="A10" s="2"/>
      <c r="B10" s="6" t="s">
        <v>38</v>
      </c>
      <c r="C10" s="7">
        <v>47314</v>
      </c>
      <c r="D10" s="7">
        <v>45563</v>
      </c>
      <c r="E10" s="7">
        <v>45563</v>
      </c>
      <c r="F10" s="7">
        <v>50803</v>
      </c>
      <c r="G10" s="11">
        <f t="shared" si="0"/>
        <v>1.1150055966464016</v>
      </c>
      <c r="H10" s="7">
        <v>53955</v>
      </c>
      <c r="I10" s="11">
        <f t="shared" si="1"/>
        <v>1.0620435801035373</v>
      </c>
      <c r="J10" s="7">
        <v>56228</v>
      </c>
      <c r="K10" s="10">
        <f t="shared" si="2"/>
        <v>1.042127699008433</v>
      </c>
    </row>
    <row r="11" spans="1:13" ht="15">
      <c r="A11" s="5" t="s">
        <v>12</v>
      </c>
      <c r="B11" s="3" t="s">
        <v>13</v>
      </c>
      <c r="C11" s="9">
        <f>SUM(C12:C16)</f>
        <v>69497</v>
      </c>
      <c r="D11" s="9">
        <f aca="true" t="shared" si="5" ref="D11:F11">SUM(D12:D16)</f>
        <v>85317</v>
      </c>
      <c r="E11" s="9">
        <f t="shared" si="5"/>
        <v>76182</v>
      </c>
      <c r="F11" s="9">
        <f t="shared" si="5"/>
        <v>89331</v>
      </c>
      <c r="G11" s="12">
        <f t="shared" si="0"/>
        <v>1.1725998267307238</v>
      </c>
      <c r="H11" s="9">
        <f>SUM(H12:H16)</f>
        <v>101987</v>
      </c>
      <c r="I11" s="12">
        <f t="shared" si="1"/>
        <v>1.1416753422664025</v>
      </c>
      <c r="J11" s="9">
        <f>SUM(J12:J16)</f>
        <v>115591</v>
      </c>
      <c r="K11" s="10">
        <f t="shared" si="2"/>
        <v>1.1333895496484847</v>
      </c>
      <c r="L11" s="8"/>
      <c r="M11" s="8"/>
    </row>
    <row r="12" spans="1:11" ht="24.75" customHeight="1">
      <c r="A12" s="2" t="s">
        <v>14</v>
      </c>
      <c r="B12" s="4" t="s">
        <v>15</v>
      </c>
      <c r="C12" s="7">
        <v>58565</v>
      </c>
      <c r="D12" s="7">
        <v>71943</v>
      </c>
      <c r="E12" s="7">
        <v>66943</v>
      </c>
      <c r="F12" s="7">
        <v>76218</v>
      </c>
      <c r="G12" s="11">
        <f t="shared" si="0"/>
        <v>1.1385507073181662</v>
      </c>
      <c r="H12" s="7">
        <v>86937</v>
      </c>
      <c r="I12" s="11">
        <f t="shared" si="1"/>
        <v>1.1406360702196332</v>
      </c>
      <c r="J12" s="7">
        <v>99183</v>
      </c>
      <c r="K12" s="10">
        <f t="shared" si="2"/>
        <v>1.1408606232099106</v>
      </c>
    </row>
    <row r="13" spans="1:11" ht="15">
      <c r="A13" s="2" t="s">
        <v>16</v>
      </c>
      <c r="B13" s="4" t="s">
        <v>17</v>
      </c>
      <c r="C13" s="7">
        <v>41</v>
      </c>
      <c r="D13" s="7"/>
      <c r="E13" s="7">
        <v>-254</v>
      </c>
      <c r="F13" s="7"/>
      <c r="G13" s="11">
        <f t="shared" si="0"/>
        <v>0</v>
      </c>
      <c r="H13" s="7"/>
      <c r="I13" s="11"/>
      <c r="J13" s="7"/>
      <c r="K13" s="10"/>
    </row>
    <row r="14" spans="1:11" ht="15">
      <c r="A14" s="2" t="s">
        <v>18</v>
      </c>
      <c r="B14" s="4" t="s">
        <v>19</v>
      </c>
      <c r="C14" s="7"/>
      <c r="D14" s="7">
        <v>1200</v>
      </c>
      <c r="E14" s="7">
        <v>1220</v>
      </c>
      <c r="F14" s="7"/>
      <c r="G14" s="11">
        <f t="shared" si="0"/>
        <v>0</v>
      </c>
      <c r="H14" s="7"/>
      <c r="I14" s="11"/>
      <c r="J14" s="7"/>
      <c r="K14" s="10"/>
    </row>
    <row r="15" spans="1:11" ht="23.25" customHeight="1">
      <c r="A15" s="2" t="s">
        <v>20</v>
      </c>
      <c r="B15" s="4" t="s">
        <v>21</v>
      </c>
      <c r="C15" s="7">
        <v>10891</v>
      </c>
      <c r="D15" s="7">
        <v>12155</v>
      </c>
      <c r="E15" s="7">
        <v>8155</v>
      </c>
      <c r="F15" s="7">
        <v>12929</v>
      </c>
      <c r="G15" s="11">
        <f t="shared" si="0"/>
        <v>1.5854077253218883</v>
      </c>
      <c r="H15" s="7">
        <v>14849</v>
      </c>
      <c r="I15" s="11">
        <f t="shared" si="1"/>
        <v>1.1485033645293525</v>
      </c>
      <c r="J15" s="7">
        <v>16191</v>
      </c>
      <c r="K15" s="10">
        <f t="shared" si="2"/>
        <v>1.0903764563270253</v>
      </c>
    </row>
    <row r="16" spans="1:11" ht="23.25" customHeight="1">
      <c r="A16" s="2" t="s">
        <v>75</v>
      </c>
      <c r="B16" s="4" t="s">
        <v>76</v>
      </c>
      <c r="C16" s="7"/>
      <c r="D16" s="7">
        <v>19</v>
      </c>
      <c r="E16" s="7">
        <v>118</v>
      </c>
      <c r="F16" s="7">
        <v>184</v>
      </c>
      <c r="G16" s="11">
        <f t="shared" si="0"/>
        <v>1.5593220338983051</v>
      </c>
      <c r="H16" s="7">
        <v>201</v>
      </c>
      <c r="I16" s="11">
        <f t="shared" si="1"/>
        <v>1.0923913043478262</v>
      </c>
      <c r="J16" s="7">
        <v>217</v>
      </c>
      <c r="K16" s="10">
        <f t="shared" si="2"/>
        <v>1.0796019900497513</v>
      </c>
    </row>
    <row r="17" spans="1:13" ht="15">
      <c r="A17" s="5" t="s">
        <v>39</v>
      </c>
      <c r="B17" s="3" t="s">
        <v>40</v>
      </c>
      <c r="C17" s="7">
        <f>SUM(C18:C19)</f>
        <v>65573</v>
      </c>
      <c r="D17" s="7">
        <f aca="true" t="shared" si="6" ref="D17">SUM(D18:D19)</f>
        <v>67880</v>
      </c>
      <c r="E17" s="7">
        <f aca="true" t="shared" si="7" ref="E17">SUM(E18:E19)</f>
        <v>67880</v>
      </c>
      <c r="F17" s="7">
        <f aca="true" t="shared" si="8" ref="F17">SUM(F18:F19)</f>
        <v>71794</v>
      </c>
      <c r="G17" s="11">
        <f t="shared" si="0"/>
        <v>1.0576605774896877</v>
      </c>
      <c r="H17" s="7">
        <f aca="true" t="shared" si="9" ref="H17">SUM(H18:H19)</f>
        <v>78272</v>
      </c>
      <c r="I17" s="11">
        <f t="shared" si="1"/>
        <v>1.0902303813689167</v>
      </c>
      <c r="J17" s="7">
        <f aca="true" t="shared" si="10" ref="J17">SUM(J18:J19)</f>
        <v>83659</v>
      </c>
      <c r="K17" s="10">
        <f t="shared" si="2"/>
        <v>1.068824100572363</v>
      </c>
      <c r="L17" s="8"/>
      <c r="M17" s="8"/>
    </row>
    <row r="18" spans="1:11" ht="15">
      <c r="A18" s="2" t="s">
        <v>41</v>
      </c>
      <c r="B18" s="4" t="s">
        <v>42</v>
      </c>
      <c r="C18" s="7">
        <v>21472</v>
      </c>
      <c r="D18" s="7">
        <v>23526</v>
      </c>
      <c r="E18" s="7">
        <v>23526</v>
      </c>
      <c r="F18" s="7">
        <v>24318</v>
      </c>
      <c r="G18" s="11">
        <f t="shared" si="0"/>
        <v>1.0336648814078042</v>
      </c>
      <c r="H18" s="7">
        <v>28122</v>
      </c>
      <c r="I18" s="11">
        <f t="shared" si="1"/>
        <v>1.156427337774488</v>
      </c>
      <c r="J18" s="7">
        <v>32520</v>
      </c>
      <c r="K18" s="10">
        <f t="shared" si="2"/>
        <v>1.1563900149349264</v>
      </c>
    </row>
    <row r="19" spans="1:11" ht="15">
      <c r="A19" s="2" t="s">
        <v>43</v>
      </c>
      <c r="B19" s="4" t="s">
        <v>44</v>
      </c>
      <c r="C19" s="7">
        <v>44101</v>
      </c>
      <c r="D19" s="7">
        <v>44354</v>
      </c>
      <c r="E19" s="7">
        <v>44354</v>
      </c>
      <c r="F19" s="7">
        <v>47476</v>
      </c>
      <c r="G19" s="11">
        <f t="shared" si="0"/>
        <v>1.0703882400685394</v>
      </c>
      <c r="H19" s="7">
        <v>50150</v>
      </c>
      <c r="I19" s="11">
        <f t="shared" si="1"/>
        <v>1.0563231948774117</v>
      </c>
      <c r="J19" s="7">
        <v>51139</v>
      </c>
      <c r="K19" s="10">
        <f t="shared" si="2"/>
        <v>1.0197208374875373</v>
      </c>
    </row>
    <row r="20" spans="1:11" ht="15">
      <c r="A20" s="5" t="s">
        <v>65</v>
      </c>
      <c r="B20" s="3" t="s">
        <v>66</v>
      </c>
      <c r="C20" s="7">
        <v>4862</v>
      </c>
      <c r="D20" s="7">
        <v>5698</v>
      </c>
      <c r="E20" s="7">
        <v>4698</v>
      </c>
      <c r="F20" s="7">
        <v>4244</v>
      </c>
      <c r="G20" s="11">
        <f t="shared" si="0"/>
        <v>0.9033631332481907</v>
      </c>
      <c r="H20" s="7">
        <v>4482</v>
      </c>
      <c r="I20" s="11">
        <f t="shared" si="1"/>
        <v>1.0560791705937795</v>
      </c>
      <c r="J20" s="7">
        <v>4670</v>
      </c>
      <c r="K20" s="10">
        <f t="shared" si="2"/>
        <v>1.041945560017849</v>
      </c>
    </row>
    <row r="21" spans="1:11" ht="15">
      <c r="A21" s="5"/>
      <c r="B21" s="3" t="s">
        <v>22</v>
      </c>
      <c r="C21" s="7">
        <f>SUM(C22+C26+C27+C28+C29+C30)</f>
        <v>113176</v>
      </c>
      <c r="D21" s="7">
        <f aca="true" t="shared" si="11" ref="D21:F21">SUM(D22+D26+D27+D28+D29+D30)</f>
        <v>107906</v>
      </c>
      <c r="E21" s="7">
        <f t="shared" si="11"/>
        <v>126569</v>
      </c>
      <c r="F21" s="7">
        <f t="shared" si="11"/>
        <v>63724</v>
      </c>
      <c r="G21" s="11">
        <f t="shared" si="0"/>
        <v>0.5034724142562554</v>
      </c>
      <c r="H21" s="7">
        <f>SUM(H22+H26+H27+H28+H29+H30)</f>
        <v>64090</v>
      </c>
      <c r="I21" s="11">
        <f t="shared" si="1"/>
        <v>1.0057435189253656</v>
      </c>
      <c r="J21" s="7">
        <f>SUM(J22+J26+J27+J28+J29+J30)</f>
        <v>64886</v>
      </c>
      <c r="K21" s="10">
        <f t="shared" si="2"/>
        <v>1.012420034326728</v>
      </c>
    </row>
    <row r="22" spans="1:11" ht="25.5">
      <c r="A22" s="5" t="s">
        <v>50</v>
      </c>
      <c r="B22" s="3" t="s">
        <v>51</v>
      </c>
      <c r="C22" s="7">
        <f>SUM(C23:C25)</f>
        <v>48495</v>
      </c>
      <c r="D22" s="7">
        <f aca="true" t="shared" si="12" ref="D22:F22">SUM(D23:D25)</f>
        <v>51097</v>
      </c>
      <c r="E22" s="7">
        <f t="shared" si="12"/>
        <v>53597</v>
      </c>
      <c r="F22" s="7">
        <f t="shared" si="12"/>
        <v>53592</v>
      </c>
      <c r="G22" s="11">
        <f t="shared" si="0"/>
        <v>0.9999067111965222</v>
      </c>
      <c r="H22" s="7">
        <f>SUM(H23:H25)</f>
        <v>53958</v>
      </c>
      <c r="I22" s="11">
        <f t="shared" si="1"/>
        <v>1.0068293775190327</v>
      </c>
      <c r="J22" s="7">
        <f>SUM(J23:J25)</f>
        <v>54754</v>
      </c>
      <c r="K22" s="10">
        <f t="shared" si="2"/>
        <v>1.0147522146854961</v>
      </c>
    </row>
    <row r="23" spans="1:11" ht="15">
      <c r="A23" s="2" t="s">
        <v>68</v>
      </c>
      <c r="B23" s="4" t="s">
        <v>69</v>
      </c>
      <c r="C23" s="7">
        <v>37518</v>
      </c>
      <c r="D23" s="7">
        <v>36997</v>
      </c>
      <c r="E23" s="7">
        <v>40497</v>
      </c>
      <c r="F23" s="7">
        <v>39692</v>
      </c>
      <c r="G23" s="11">
        <f t="shared" si="0"/>
        <v>0.9801219843445194</v>
      </c>
      <c r="H23" s="7">
        <v>40458</v>
      </c>
      <c r="I23" s="11">
        <f t="shared" si="1"/>
        <v>1.0192985992139474</v>
      </c>
      <c r="J23" s="7">
        <v>41254</v>
      </c>
      <c r="K23" s="10">
        <f t="shared" si="2"/>
        <v>1.0196747244055564</v>
      </c>
    </row>
    <row r="24" spans="1:11" ht="15">
      <c r="A24" s="2" t="s">
        <v>70</v>
      </c>
      <c r="B24" s="4" t="s">
        <v>71</v>
      </c>
      <c r="C24" s="7">
        <v>1425</v>
      </c>
      <c r="D24" s="7">
        <v>2400</v>
      </c>
      <c r="E24" s="7">
        <v>2400</v>
      </c>
      <c r="F24" s="7">
        <v>2300</v>
      </c>
      <c r="G24" s="11">
        <f t="shared" si="0"/>
        <v>0.9583333333333334</v>
      </c>
      <c r="H24" s="7">
        <v>1900</v>
      </c>
      <c r="I24" s="11">
        <f t="shared" si="1"/>
        <v>0.8260869565217391</v>
      </c>
      <c r="J24" s="7">
        <v>1900</v>
      </c>
      <c r="K24" s="10">
        <f t="shared" si="2"/>
        <v>1</v>
      </c>
    </row>
    <row r="25" spans="1:11" ht="15">
      <c r="A25" s="2" t="s">
        <v>72</v>
      </c>
      <c r="B25" s="4" t="s">
        <v>73</v>
      </c>
      <c r="C25" s="7">
        <v>9552</v>
      </c>
      <c r="D25" s="7">
        <v>11700</v>
      </c>
      <c r="E25" s="7">
        <v>10700</v>
      </c>
      <c r="F25" s="7">
        <v>11600</v>
      </c>
      <c r="G25" s="11">
        <f t="shared" si="0"/>
        <v>1.0841121495327102</v>
      </c>
      <c r="H25" s="7">
        <v>11600</v>
      </c>
      <c r="I25" s="11">
        <f t="shared" si="1"/>
        <v>1</v>
      </c>
      <c r="J25" s="7">
        <v>11600</v>
      </c>
      <c r="K25" s="10">
        <f t="shared" si="2"/>
        <v>1</v>
      </c>
    </row>
    <row r="26" spans="1:11" ht="15">
      <c r="A26" s="5" t="s">
        <v>52</v>
      </c>
      <c r="B26" s="3" t="s">
        <v>53</v>
      </c>
      <c r="C26" s="7">
        <v>3379</v>
      </c>
      <c r="D26" s="7">
        <v>2073</v>
      </c>
      <c r="E26" s="7">
        <v>1453</v>
      </c>
      <c r="F26" s="7">
        <v>2947</v>
      </c>
      <c r="G26" s="11">
        <f t="shared" si="0"/>
        <v>2.0282174810736406</v>
      </c>
      <c r="H26" s="7">
        <v>7947</v>
      </c>
      <c r="I26" s="11">
        <f t="shared" si="1"/>
        <v>2.6966406515100103</v>
      </c>
      <c r="J26" s="7">
        <v>7947</v>
      </c>
      <c r="K26" s="10">
        <f t="shared" si="2"/>
        <v>1</v>
      </c>
    </row>
    <row r="27" spans="1:11" ht="25.5">
      <c r="A27" s="5" t="s">
        <v>54</v>
      </c>
      <c r="B27" s="3" t="s">
        <v>55</v>
      </c>
      <c r="C27" s="7">
        <v>11392</v>
      </c>
      <c r="D27" s="7">
        <v>22538</v>
      </c>
      <c r="E27" s="7">
        <v>24417</v>
      </c>
      <c r="F27" s="7">
        <v>1200</v>
      </c>
      <c r="G27" s="11">
        <f t="shared" si="0"/>
        <v>0.0491460867428431</v>
      </c>
      <c r="H27" s="7">
        <v>1200</v>
      </c>
      <c r="I27" s="11">
        <f t="shared" si="1"/>
        <v>1</v>
      </c>
      <c r="J27" s="7">
        <v>1200</v>
      </c>
      <c r="K27" s="10">
        <f t="shared" si="2"/>
        <v>1</v>
      </c>
    </row>
    <row r="28" spans="1:11" ht="25.5">
      <c r="A28" s="5" t="s">
        <v>56</v>
      </c>
      <c r="B28" s="3" t="s">
        <v>57</v>
      </c>
      <c r="C28" s="7">
        <v>26141</v>
      </c>
      <c r="D28" s="7">
        <v>19400</v>
      </c>
      <c r="E28" s="7">
        <v>35114</v>
      </c>
      <c r="F28" s="7">
        <v>5000</v>
      </c>
      <c r="G28" s="11">
        <f t="shared" si="0"/>
        <v>0.1423933473828103</v>
      </c>
      <c r="H28" s="7">
        <v>0</v>
      </c>
      <c r="I28" s="11">
        <f t="shared" si="1"/>
        <v>0</v>
      </c>
      <c r="J28" s="7">
        <v>0</v>
      </c>
      <c r="K28" s="10"/>
    </row>
    <row r="29" spans="1:11" ht="15">
      <c r="A29" s="5" t="s">
        <v>58</v>
      </c>
      <c r="B29" s="3" t="s">
        <v>59</v>
      </c>
      <c r="C29" s="7">
        <v>23565</v>
      </c>
      <c r="D29" s="7">
        <v>12498</v>
      </c>
      <c r="E29" s="7">
        <v>11838</v>
      </c>
      <c r="F29" s="7">
        <v>985</v>
      </c>
      <c r="G29" s="11">
        <f t="shared" si="0"/>
        <v>0.08320662274032775</v>
      </c>
      <c r="H29" s="7">
        <v>985</v>
      </c>
      <c r="I29" s="11">
        <f t="shared" si="1"/>
        <v>1</v>
      </c>
      <c r="J29" s="7">
        <v>985</v>
      </c>
      <c r="K29" s="10">
        <f t="shared" si="2"/>
        <v>1</v>
      </c>
    </row>
    <row r="30" spans="1:11" ht="15">
      <c r="A30" s="5" t="s">
        <v>60</v>
      </c>
      <c r="B30" s="3" t="s">
        <v>61</v>
      </c>
      <c r="C30" s="7">
        <v>204</v>
      </c>
      <c r="D30" s="7">
        <v>300</v>
      </c>
      <c r="E30" s="7">
        <v>150</v>
      </c>
      <c r="F30" s="7"/>
      <c r="G30" s="11">
        <f t="shared" si="0"/>
        <v>0</v>
      </c>
      <c r="H30" s="7"/>
      <c r="I30" s="11"/>
      <c r="J30" s="7"/>
      <c r="K30" s="10"/>
    </row>
    <row r="31" spans="1:11" ht="15">
      <c r="A31" s="5" t="s">
        <v>23</v>
      </c>
      <c r="B31" s="3" t="s">
        <v>24</v>
      </c>
      <c r="C31" s="7">
        <f>C32+C39</f>
        <v>2297707</v>
      </c>
      <c r="D31" s="7">
        <f aca="true" t="shared" si="13" ref="D31:J31">D32+D39</f>
        <v>3202209</v>
      </c>
      <c r="E31" s="7">
        <f t="shared" si="13"/>
        <v>3201054</v>
      </c>
      <c r="F31" s="7">
        <f t="shared" si="13"/>
        <v>3890330</v>
      </c>
      <c r="G31" s="11">
        <f t="shared" si="0"/>
        <v>1.2153278263971805</v>
      </c>
      <c r="H31" s="7">
        <f t="shared" si="13"/>
        <v>3284247</v>
      </c>
      <c r="I31" s="11">
        <f t="shared" si="1"/>
        <v>0.8442078178457869</v>
      </c>
      <c r="J31" s="7">
        <f t="shared" si="13"/>
        <v>2860920</v>
      </c>
      <c r="K31" s="10">
        <f t="shared" si="2"/>
        <v>0.8711037872608242</v>
      </c>
    </row>
    <row r="32" spans="1:11" ht="25.5">
      <c r="A32" s="5" t="s">
        <v>25</v>
      </c>
      <c r="B32" s="3" t="s">
        <v>26</v>
      </c>
      <c r="C32" s="7">
        <f>SUM(C33+C35+C36+C37+C38)</f>
        <v>2302269</v>
      </c>
      <c r="D32" s="7">
        <f aca="true" t="shared" si="14" ref="D32:F32">SUM(D33+D35+D36+D37+D38)</f>
        <v>3260936</v>
      </c>
      <c r="E32" s="7">
        <f t="shared" si="14"/>
        <v>3260936</v>
      </c>
      <c r="F32" s="7">
        <f t="shared" si="14"/>
        <v>3890330</v>
      </c>
      <c r="G32" s="11">
        <f t="shared" si="0"/>
        <v>1.1930102277382935</v>
      </c>
      <c r="H32" s="7">
        <f>SUM(H33+H35+H36+H37+H38)</f>
        <v>3284247</v>
      </c>
      <c r="I32" s="11">
        <f t="shared" si="1"/>
        <v>0.8442078178457869</v>
      </c>
      <c r="J32" s="7">
        <f>SUM(J33+J35+J36+J37+J38)</f>
        <v>2860920</v>
      </c>
      <c r="K32" s="10">
        <f t="shared" si="2"/>
        <v>0.8711037872608242</v>
      </c>
    </row>
    <row r="33" spans="1:11" ht="15">
      <c r="A33" s="2" t="s">
        <v>27</v>
      </c>
      <c r="B33" s="4" t="s">
        <v>28</v>
      </c>
      <c r="C33" s="7">
        <f>SUM(C34)</f>
        <v>675486</v>
      </c>
      <c r="D33" s="7">
        <f aca="true" t="shared" si="15" ref="D33:F33">SUM(D34)</f>
        <v>962330</v>
      </c>
      <c r="E33" s="7">
        <f t="shared" si="15"/>
        <v>962330</v>
      </c>
      <c r="F33" s="7">
        <f t="shared" si="15"/>
        <v>1541512</v>
      </c>
      <c r="G33" s="11">
        <f t="shared" si="0"/>
        <v>1.601853833923914</v>
      </c>
      <c r="H33" s="7">
        <f>SUM(H34)</f>
        <v>1349791</v>
      </c>
      <c r="I33" s="11">
        <f t="shared" si="1"/>
        <v>0.8756279548910421</v>
      </c>
      <c r="J33" s="7">
        <f>SUM(J34)</f>
        <v>1224028</v>
      </c>
      <c r="K33" s="10">
        <f t="shared" si="2"/>
        <v>0.9068277977849905</v>
      </c>
    </row>
    <row r="34" spans="1:11" ht="15">
      <c r="A34" s="2" t="s">
        <v>29</v>
      </c>
      <c r="B34" s="4" t="s">
        <v>30</v>
      </c>
      <c r="C34" s="7">
        <v>675486</v>
      </c>
      <c r="D34" s="7">
        <v>962330</v>
      </c>
      <c r="E34" s="7">
        <v>962330</v>
      </c>
      <c r="F34" s="7">
        <v>1541512</v>
      </c>
      <c r="G34" s="11">
        <f t="shared" si="0"/>
        <v>1.601853833923914</v>
      </c>
      <c r="H34" s="7">
        <v>1349791</v>
      </c>
      <c r="I34" s="11">
        <f t="shared" si="1"/>
        <v>0.8756279548910421</v>
      </c>
      <c r="J34" s="7">
        <v>1224028</v>
      </c>
      <c r="K34" s="10">
        <f t="shared" si="2"/>
        <v>0.9068277977849905</v>
      </c>
    </row>
    <row r="35" spans="1:11" ht="25.5">
      <c r="A35" s="2" t="s">
        <v>31</v>
      </c>
      <c r="B35" s="4" t="s">
        <v>32</v>
      </c>
      <c r="C35" s="7">
        <v>883159</v>
      </c>
      <c r="D35" s="7">
        <v>1623072</v>
      </c>
      <c r="E35" s="7">
        <v>1623072</v>
      </c>
      <c r="F35" s="7">
        <v>1737922</v>
      </c>
      <c r="G35" s="11">
        <f t="shared" si="0"/>
        <v>1.0707608781372606</v>
      </c>
      <c r="H35" s="7">
        <v>1323932</v>
      </c>
      <c r="I35" s="11">
        <f t="shared" si="1"/>
        <v>0.7617902299412747</v>
      </c>
      <c r="J35" s="7">
        <v>1041488</v>
      </c>
      <c r="K35" s="10">
        <f t="shared" si="2"/>
        <v>0.7866627591145164</v>
      </c>
    </row>
    <row r="36" spans="1:11" ht="15">
      <c r="A36" s="2" t="s">
        <v>33</v>
      </c>
      <c r="B36" s="4" t="s">
        <v>34</v>
      </c>
      <c r="C36" s="7">
        <v>580191</v>
      </c>
      <c r="D36" s="7">
        <v>570732</v>
      </c>
      <c r="E36" s="7">
        <v>570732</v>
      </c>
      <c r="F36" s="7">
        <v>610396</v>
      </c>
      <c r="G36" s="11">
        <f t="shared" si="0"/>
        <v>1.0694967164974103</v>
      </c>
      <c r="H36" s="7">
        <v>610524</v>
      </c>
      <c r="I36" s="11">
        <f t="shared" si="1"/>
        <v>1.0002096999325027</v>
      </c>
      <c r="J36" s="7">
        <v>595404</v>
      </c>
      <c r="K36" s="10">
        <f t="shared" si="2"/>
        <v>0.9752343888200955</v>
      </c>
    </row>
    <row r="37" spans="1:11" ht="15">
      <c r="A37" s="2" t="s">
        <v>35</v>
      </c>
      <c r="B37" s="4" t="s">
        <v>36</v>
      </c>
      <c r="C37" s="7">
        <v>162811</v>
      </c>
      <c r="D37" s="7">
        <v>104802</v>
      </c>
      <c r="E37" s="7">
        <v>104802</v>
      </c>
      <c r="F37" s="7">
        <v>500</v>
      </c>
      <c r="G37" s="11">
        <f t="shared" si="0"/>
        <v>0.004770901318677125</v>
      </c>
      <c r="H37" s="7"/>
      <c r="I37" s="11">
        <f t="shared" si="1"/>
        <v>0</v>
      </c>
      <c r="J37" s="7"/>
      <c r="K37" s="10"/>
    </row>
    <row r="38" spans="1:11" ht="15">
      <c r="A38" s="2" t="s">
        <v>48</v>
      </c>
      <c r="B38" s="4" t="s">
        <v>49</v>
      </c>
      <c r="C38" s="7">
        <v>622</v>
      </c>
      <c r="D38" s="7"/>
      <c r="E38" s="7"/>
      <c r="F38" s="7"/>
      <c r="G38" s="11"/>
      <c r="H38" s="7"/>
      <c r="I38" s="11"/>
      <c r="J38" s="7"/>
      <c r="K38" s="10"/>
    </row>
    <row r="39" spans="1:11" ht="25.5">
      <c r="A39" s="2" t="s">
        <v>46</v>
      </c>
      <c r="B39" s="4" t="s">
        <v>47</v>
      </c>
      <c r="C39" s="7">
        <v>-4562</v>
      </c>
      <c r="D39" s="7">
        <v>-58727</v>
      </c>
      <c r="E39" s="7">
        <v>-59882</v>
      </c>
      <c r="F39" s="7"/>
      <c r="G39" s="11">
        <f t="shared" si="0"/>
        <v>0</v>
      </c>
      <c r="H39" s="7"/>
      <c r="I39" s="11"/>
      <c r="J39" s="7"/>
      <c r="K39" s="10"/>
    </row>
    <row r="40" spans="1:13" ht="15">
      <c r="A40" s="5" t="s">
        <v>37</v>
      </c>
      <c r="B40" s="3"/>
      <c r="C40" s="7">
        <f>SUM(C4,C31)</f>
        <v>3242655</v>
      </c>
      <c r="D40" s="7">
        <f>SUM(D4,D31)</f>
        <v>4184075</v>
      </c>
      <c r="E40" s="7">
        <f>SUM(E4,E31)</f>
        <v>4196125</v>
      </c>
      <c r="F40" s="7">
        <f>SUM(F4,F31)</f>
        <v>4867356</v>
      </c>
      <c r="G40" s="11">
        <f t="shared" si="0"/>
        <v>1.1599644910482887</v>
      </c>
      <c r="H40" s="7">
        <f>SUM(H4,H31)</f>
        <v>4314741</v>
      </c>
      <c r="I40" s="11">
        <f t="shared" si="1"/>
        <v>0.8864650541279495</v>
      </c>
      <c r="J40" s="7">
        <f>SUM(J4,J31)</f>
        <v>3946958</v>
      </c>
      <c r="K40" s="10">
        <f t="shared" si="2"/>
        <v>0.9147612799933994</v>
      </c>
      <c r="L40" s="8"/>
      <c r="M40" s="8"/>
    </row>
    <row r="42" spans="3:10" ht="15">
      <c r="C42" s="8"/>
      <c r="D42" s="8"/>
      <c r="E42" s="8"/>
      <c r="F42" s="8"/>
      <c r="G42" s="8"/>
      <c r="H42" s="8"/>
      <c r="I42" s="8"/>
      <c r="J42" s="8"/>
    </row>
    <row r="43" spans="3:10" ht="15">
      <c r="C43" s="8"/>
      <c r="D43" s="8"/>
      <c r="E43" s="8"/>
      <c r="F43" s="8"/>
      <c r="G43" s="8"/>
      <c r="H43" s="8"/>
      <c r="I43" s="8"/>
      <c r="J43" s="8"/>
    </row>
  </sheetData>
  <mergeCells count="1">
    <mergeCell ref="A1:J1"/>
  </mergeCells>
  <printOptions/>
  <pageMargins left="0.7" right="0.7" top="0.75" bottom="0.75" header="0.3" footer="0.3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KovalevAM</dc:creator>
  <cp:keywords/>
  <dc:description/>
  <cp:lastModifiedBy>user</cp:lastModifiedBy>
  <cp:lastPrinted>2021-11-01T12:50:46Z</cp:lastPrinted>
  <dcterms:created xsi:type="dcterms:W3CDTF">2017-12-11T14:03:53Z</dcterms:created>
  <dcterms:modified xsi:type="dcterms:W3CDTF">2023-11-10T05:38:14Z</dcterms:modified>
  <cp:category/>
  <cp:version/>
  <cp:contentType/>
  <cp:contentStatus/>
</cp:coreProperties>
</file>