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75" activeTab="0"/>
  </bookViews>
  <sheets>
    <sheet name="Лист1" sheetId="2" r:id="rId1"/>
  </sheets>
  <definedNames/>
  <calcPr calcId="152511"/>
</workbook>
</file>

<file path=xl/sharedStrings.xml><?xml version="1.0" encoding="utf-8"?>
<sst xmlns="http://schemas.openxmlformats.org/spreadsheetml/2006/main" count="195" uniqueCount="191">
  <si>
    <t>Наименование разделов, подразделов</t>
  </si>
  <si>
    <t xml:space="preserve">Код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</si>
  <si>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</si>
  <si>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</si>
  <si>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</si>
  <si>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</si>
  <si>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</si>
  <si>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</si>
  <si>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</si>
  <si>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</si>
  <si>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</si>
  <si>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</si>
  <si>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</si>
  <si>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</si>
  <si>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</si>
  <si>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</si>
  <si>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</si>
  <si>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</si>
  <si>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</si>
  <si>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</si>
  <si>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</si>
  <si>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</si>
  <si>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</si>
  <si>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</si>
  <si>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</si>
  <si>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</si>
  <si>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</si>
  <si>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</si>
  <si>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</si>
  <si>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</si>
  <si>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</si>
  <si>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</si>
  <si>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</si>
  <si>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</si>
  <si>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</si>
  <si>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</si>
  <si>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</si>
  <si>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</si>
  <si>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</si>
  <si>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</si>
  <si>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</si>
  <si>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</si>
  <si>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</si>
  <si>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</si>
  <si>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</si>
  <si>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</si>
  <si>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</si>
  <si>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</si>
  <si>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</si>
  <si>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</si>
  <si>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</si>
  <si>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</si>
  <si>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</si>
  <si>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</si>
  <si>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</si>
  <si>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</si>
  <si>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</si>
  <si>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</si>
  <si>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</si>
  <si>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</si>
  <si>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</si>
  <si>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</si>
  <si>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</si>
  <si>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</si>
  <si>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</si>
  <si>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</si>
  <si>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</si>
  <si>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</si>
  <si>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</si>
  <si>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</si>
  <si>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</si>
  <si>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</si>
  <si>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</si>
  <si>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</si>
  <si>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</si>
  <si>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</si>
  <si>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</si>
  <si>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</si>
  <si>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</si>
  <si>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</si>
  <si>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</si>
  <si>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</si>
  <si>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</si>
  <si>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</si>
  <si>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</si>
  <si>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</si>
  <si>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</si>
  <si>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</si>
  <si>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</si>
  <si>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</si>
  <si>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</si>
  <si>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</si>
  <si>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</si>
  <si>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</si>
  <si>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</si>
  <si>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</si>
  <si>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</si>
  <si>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</si>
  <si>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0402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</si>
  <si>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</si>
  <si>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</si>
  <si>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</si>
  <si>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</si>
  <si>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</si>
  <si>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</si>
  <si>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</si>
  <si>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</si>
  <si>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</si>
  <si>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</si>
  <si>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</si>
  <si>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</si>
  <si>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</si>
  <si>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</si>
  <si>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</si>
  <si>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</si>
  <si>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</si>
  <si>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</si>
  <si>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</si>
  <si>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</si>
  <si>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</si>
  <si>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</si>
  <si>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</si>
  <si>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</si>
  <si>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</si>
  <si>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</si>
  <si>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</si>
  <si>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</si>
  <si>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0900</t>
  </si>
  <si>
    <t>0901</t>
  </si>
  <si>
    <t>0902</t>
  </si>
  <si>
    <t>0904</t>
  </si>
  <si>
    <t>0905</t>
  </si>
  <si>
    <t>0906</t>
  </si>
  <si>
    <t>0908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</si>
  <si>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</si>
  <si>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</si>
  <si>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</si>
  <si>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</si>
  <si>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</si>
  <si>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</si>
  <si>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</si>
  <si>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</si>
  <si>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</si>
  <si>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</si>
  <si>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</si>
  <si>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</si>
  <si>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</si>
  <si>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</si>
  <si>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</si>
  <si>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</si>
  <si>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</si>
  <si>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</si>
  <si>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</si>
  <si>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</si>
  <si>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</si>
  <si>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</si>
  <si>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</si>
  <si>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</si>
  <si>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</si>
  <si>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</si>
  <si>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Международные отношения и международное сотрудничество</t>
  </si>
  <si>
    <t>0108</t>
  </si>
  <si>
    <t>0411</t>
  </si>
  <si>
    <t>Прикладные научные исследования в области национальной экономики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</si>
  <si>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</si>
  <si>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</si>
  <si>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</si>
  <si>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</si>
  <si>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Прикладные научные исследования в области образования</t>
  </si>
  <si>
    <t>0708</t>
  </si>
  <si>
    <t>0602</t>
  </si>
  <si>
    <t>Сбор, удаление отходов и очистка сточных вод</t>
  </si>
  <si>
    <t>0604</t>
  </si>
  <si>
    <t>Прикладные научные исследования в области охраны окружающей среды</t>
  </si>
  <si>
    <t>-</t>
  </si>
  <si>
    <t>в 2,3 раза</t>
  </si>
  <si>
    <t>в 3,1 раза</t>
  </si>
  <si>
    <t>в 6,5 раза</t>
  </si>
  <si>
    <t>в 7 раз</t>
  </si>
  <si>
    <t>проект</t>
  </si>
  <si>
    <t>Δ к ожидаемому исполнению, %</t>
  </si>
  <si>
    <t>(тыс.руб.)</t>
  </si>
  <si>
    <t>0804</t>
  </si>
  <si>
    <t>План на 2024 год планового периода</t>
  </si>
  <si>
    <t>План на 2025 год планового периода</t>
  </si>
  <si>
    <t>2022 год (отчет)</t>
  </si>
  <si>
    <t>Ожидаемое исполнение 2023 года</t>
  </si>
  <si>
    <t>План на 2026 год планового периода</t>
  </si>
  <si>
    <t>Δ к  проекту на 2025 год, %</t>
  </si>
  <si>
    <t>Δ к проекту 2024, %</t>
  </si>
  <si>
    <t>Cведения о расходах бюджета городского округа Зарайск Московской области  по разделам и подразделам классификации расходов на 2024 год и плановый период 2025 и 2026 годов в сравнении с ожидаемым исполнением за 2023 год и отчетом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</si>
</sst>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1" fillId="0" borderId="1" xfId="20" applyFont="1" applyFill="1" applyBorder="1" applyAlignment="1">
      <alignment vertical="center" wrapText="1"/>
      <protection/>
    </xf>
    <xf numFmtId="0" fontId="3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 topLeftCell="A99">
      <selection activeCell="J97" sqref="J97"/>
    </sheetView>
  </sheetViews>
  <sheetFormatPr defaultColWidth="9.140625" defaultRowHeight="15"/>
  <cols>
    <col min="1" max="1" width="35.57421875" style="1" customWidth="1"/>
    <col min="2" max="2" width="7.28125" style="3" customWidth="1"/>
    <col min="3" max="3" width="14.7109375" style="12" customWidth="1"/>
    <col min="4" max="4" width="13.8515625" style="12" customWidth="1"/>
    <col min="5" max="5" width="12.8515625" style="2" customWidth="1"/>
    <col min="6" max="6" width="11.7109375" style="2" customWidth="1"/>
    <col min="7" max="7" width="0.71875" style="2" hidden="1" customWidth="1"/>
    <col min="8" max="8" width="13.57421875" style="2" customWidth="1"/>
    <col min="9" max="9" width="11.8515625" style="2" customWidth="1"/>
    <col min="10" max="10" width="14.00390625" style="2" customWidth="1"/>
    <col min="11" max="11" width="11.7109375" style="2" customWidth="1"/>
    <col min="12" max="16384" width="9.140625" style="1" customWidth="1"/>
  </cols>
  <sheetData>
    <row r="1" spans="1:11" ht="46.15" customHeight="1">
      <c r="A1" s="26" t="s">
        <v>190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5">
      <c r="K2" s="15" t="s">
        <v>181</v>
      </c>
    </row>
    <row r="3" spans="1:11" ht="14.45" customHeight="1">
      <c r="A3" s="32" t="s">
        <v>0</v>
      </c>
      <c r="B3" s="32" t="s">
        <v>1</v>
      </c>
      <c r="C3" s="33" t="s">
        <v>185</v>
      </c>
      <c r="D3" s="33" t="s">
        <v>186</v>
      </c>
      <c r="E3" s="28" t="s">
        <v>183</v>
      </c>
      <c r="F3" s="28"/>
      <c r="G3" s="28"/>
      <c r="H3" s="28" t="s">
        <v>184</v>
      </c>
      <c r="I3" s="28"/>
      <c r="J3" s="28" t="s">
        <v>187</v>
      </c>
      <c r="K3" s="28"/>
    </row>
    <row r="4" spans="1:11" ht="12.75" customHeight="1">
      <c r="A4" s="32"/>
      <c r="B4" s="32"/>
      <c r="C4" s="33"/>
      <c r="D4" s="33"/>
      <c r="E4" s="28"/>
      <c r="F4" s="28"/>
      <c r="G4" s="28"/>
      <c r="H4" s="28"/>
      <c r="I4" s="28"/>
      <c r="J4" s="28"/>
      <c r="K4" s="28"/>
    </row>
    <row r="5" spans="1:11" ht="51" customHeight="1">
      <c r="A5" s="32"/>
      <c r="B5" s="32"/>
      <c r="C5" s="33"/>
      <c r="D5" s="33"/>
      <c r="E5" s="13" t="s">
        <v>179</v>
      </c>
      <c r="F5" s="13" t="s">
        <v>180</v>
      </c>
      <c r="G5" s="14"/>
      <c r="H5" s="13" t="s">
        <v>179</v>
      </c>
      <c r="I5" s="13" t="s">
        <v>189</v>
      </c>
      <c r="J5" s="13" t="s">
        <v>179</v>
      </c>
      <c r="K5" s="13" t="s">
        <v>188</v>
      </c>
    </row>
    <row r="6" spans="1:11" ht="12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">
      <c r="A7" s="17" t="s">
        <v>2</v>
      </c>
      <c r="B7" s="7" t="s">
        <v>78</v>
      </c>
      <c r="C7" s="10">
        <f>SUM(C8:C18)</f>
        <v>354077</v>
      </c>
      <c r="D7" s="10">
        <f>SUM(D8:D18)</f>
        <v>330720</v>
      </c>
      <c r="E7" s="10">
        <f>SUM(E8:E18)</f>
        <v>293210</v>
      </c>
      <c r="F7" s="16">
        <f>E7/D7*100</f>
        <v>88.6580793420416</v>
      </c>
      <c r="G7" s="4"/>
      <c r="H7" s="10">
        <f aca="true" t="shared" si="0" ref="H7:J7">SUM(H8:H18)</f>
        <v>279614</v>
      </c>
      <c r="I7" s="4">
        <f>H7/E7*100</f>
        <v>95.36305037345247</v>
      </c>
      <c r="J7" s="10">
        <f t="shared" si="0"/>
        <v>291199</v>
      </c>
      <c r="K7" s="11">
        <f>J7/H7*100</f>
        <v>104.14321171329047</v>
      </c>
    </row>
    <row r="8" spans="1:11" ht="51">
      <c r="A8" s="18" t="s">
        <v>3</v>
      </c>
      <c r="B8" s="6" t="s">
        <v>79</v>
      </c>
      <c r="C8" s="11">
        <v>2530</v>
      </c>
      <c r="D8" s="11">
        <v>2776</v>
      </c>
      <c r="E8" s="16">
        <v>2802</v>
      </c>
      <c r="F8" s="16">
        <f>E8/D8*100</f>
        <v>100.93659942363114</v>
      </c>
      <c r="G8" s="8"/>
      <c r="H8" s="16">
        <v>2802</v>
      </c>
      <c r="I8" s="16">
        <f>H8/E8*100</f>
        <v>100</v>
      </c>
      <c r="J8" s="16">
        <v>2802</v>
      </c>
      <c r="K8" s="11">
        <f>J8/H8*100</f>
        <v>100</v>
      </c>
    </row>
    <row r="9" spans="1:11" ht="63.75">
      <c r="A9" s="18" t="s">
        <v>4</v>
      </c>
      <c r="B9" s="6" t="s">
        <v>80</v>
      </c>
      <c r="C9" s="11">
        <v>6155</v>
      </c>
      <c r="D9" s="11">
        <v>6018</v>
      </c>
      <c r="E9" s="16">
        <v>5603</v>
      </c>
      <c r="F9" s="16">
        <f aca="true" t="shared" si="1" ref="F9:F18">E9/D9*100</f>
        <v>93.10402126952476</v>
      </c>
      <c r="G9" s="8"/>
      <c r="H9" s="16">
        <v>5603</v>
      </c>
      <c r="I9" s="16">
        <f aca="true" t="shared" si="2" ref="I9:I18">H9/E9*100</f>
        <v>100</v>
      </c>
      <c r="J9" s="16">
        <v>5603</v>
      </c>
      <c r="K9" s="11">
        <f aca="true" t="shared" si="3" ref="K9:K73">J9/H9*100</f>
        <v>100</v>
      </c>
    </row>
    <row r="10" spans="1:11" ht="76.5">
      <c r="A10" s="18" t="s">
        <v>5</v>
      </c>
      <c r="B10" s="6" t="s">
        <v>81</v>
      </c>
      <c r="C10" s="11">
        <v>109578</v>
      </c>
      <c r="D10" s="11">
        <v>111300</v>
      </c>
      <c r="E10" s="16">
        <v>94087</v>
      </c>
      <c r="F10" s="16">
        <f t="shared" si="1"/>
        <v>84.53459119496856</v>
      </c>
      <c r="G10" s="8"/>
      <c r="H10" s="16">
        <v>99261</v>
      </c>
      <c r="I10" s="16">
        <f t="shared" si="2"/>
        <v>105.49916566581994</v>
      </c>
      <c r="J10" s="16">
        <v>104826</v>
      </c>
      <c r="K10" s="11">
        <f t="shared" si="3"/>
        <v>105.60643152899931</v>
      </c>
    </row>
    <row r="11" spans="1:11" ht="15">
      <c r="A11" s="18" t="s">
        <v>6</v>
      </c>
      <c r="B11" s="6" t="s">
        <v>82</v>
      </c>
      <c r="C11" s="11"/>
      <c r="D11" s="11"/>
      <c r="E11" s="16"/>
      <c r="F11" s="16" t="e">
        <f t="shared" si="1"/>
        <v>#DIV/0!</v>
      </c>
      <c r="G11" s="8"/>
      <c r="H11" s="16"/>
      <c r="I11" s="16" t="e">
        <f>H11/E11*100</f>
        <v>#DIV/0!</v>
      </c>
      <c r="J11" s="16"/>
      <c r="K11" s="11" t="e">
        <f t="shared" si="3"/>
        <v>#DIV/0!</v>
      </c>
    </row>
    <row r="12" spans="1:11" ht="51">
      <c r="A12" s="18" t="s">
        <v>7</v>
      </c>
      <c r="B12" s="6" t="s">
        <v>83</v>
      </c>
      <c r="C12" s="11">
        <v>39797</v>
      </c>
      <c r="D12" s="11">
        <v>38600</v>
      </c>
      <c r="E12" s="16">
        <v>38800</v>
      </c>
      <c r="F12" s="16">
        <f t="shared" si="1"/>
        <v>100.51813471502591</v>
      </c>
      <c r="G12" s="8"/>
      <c r="H12" s="16">
        <v>41500</v>
      </c>
      <c r="I12" s="16">
        <f t="shared" si="2"/>
        <v>106.95876288659794</v>
      </c>
      <c r="J12" s="16">
        <v>41800</v>
      </c>
      <c r="K12" s="11">
        <f t="shared" si="3"/>
        <v>100.72289156626506</v>
      </c>
    </row>
    <row r="13" spans="1:11" ht="25.5">
      <c r="A13" s="18" t="s">
        <v>8</v>
      </c>
      <c r="B13" s="6" t="s">
        <v>84</v>
      </c>
      <c r="C13" s="11">
        <v>5246</v>
      </c>
      <c r="D13" s="11"/>
      <c r="E13" s="16"/>
      <c r="F13" s="16" t="e">
        <f t="shared" si="1"/>
        <v>#DIV/0!</v>
      </c>
      <c r="G13" s="9"/>
      <c r="H13" s="16"/>
      <c r="I13" s="16" t="e">
        <f t="shared" si="2"/>
        <v>#DIV/0!</v>
      </c>
      <c r="J13" s="16"/>
      <c r="K13" s="11" t="e">
        <f t="shared" si="3"/>
        <v>#DIV/0!</v>
      </c>
    </row>
    <row r="14" spans="1:11" ht="25.5">
      <c r="A14" s="18" t="s">
        <v>160</v>
      </c>
      <c r="B14" s="6" t="s">
        <v>161</v>
      </c>
      <c r="C14" s="11"/>
      <c r="D14" s="11"/>
      <c r="E14" s="16"/>
      <c r="F14" s="16" t="e">
        <f t="shared" si="1"/>
        <v>#DIV/0!</v>
      </c>
      <c r="G14" s="9"/>
      <c r="H14" s="16"/>
      <c r="I14" s="16" t="e">
        <f t="shared" si="2"/>
        <v>#DIV/0!</v>
      </c>
      <c r="J14" s="16"/>
      <c r="K14" s="11" t="e">
        <f t="shared" si="3"/>
        <v>#DIV/0!</v>
      </c>
    </row>
    <row r="15" spans="1:11" ht="15">
      <c r="A15" s="18" t="s">
        <v>9</v>
      </c>
      <c r="B15" s="6" t="s">
        <v>85</v>
      </c>
      <c r="C15" s="11"/>
      <c r="D15" s="11"/>
      <c r="E15" s="16"/>
      <c r="F15" s="16" t="e">
        <f t="shared" si="1"/>
        <v>#DIV/0!</v>
      </c>
      <c r="G15" s="8"/>
      <c r="H15" s="16"/>
      <c r="I15" s="16" t="e">
        <f t="shared" si="2"/>
        <v>#DIV/0!</v>
      </c>
      <c r="J15" s="16"/>
      <c r="K15" s="11" t="e">
        <f t="shared" si="3"/>
        <v>#DIV/0!</v>
      </c>
    </row>
    <row r="16" spans="1:11" ht="15">
      <c r="A16" s="18" t="s">
        <v>10</v>
      </c>
      <c r="B16" s="6" t="s">
        <v>86</v>
      </c>
      <c r="C16" s="11">
        <v>0</v>
      </c>
      <c r="D16" s="11">
        <v>0</v>
      </c>
      <c r="E16" s="16">
        <v>300</v>
      </c>
      <c r="F16" s="16" t="e">
        <f t="shared" si="1"/>
        <v>#DIV/0!</v>
      </c>
      <c r="G16" s="8"/>
      <c r="H16" s="16">
        <v>300</v>
      </c>
      <c r="I16" s="16">
        <f t="shared" si="2"/>
        <v>100</v>
      </c>
      <c r="J16" s="16">
        <v>300</v>
      </c>
      <c r="K16" s="11">
        <f t="shared" si="3"/>
        <v>100</v>
      </c>
    </row>
    <row r="17" spans="1:11" ht="25.5">
      <c r="A17" s="18" t="s">
        <v>11</v>
      </c>
      <c r="B17" s="6" t="s">
        <v>87</v>
      </c>
      <c r="C17" s="11"/>
      <c r="D17" s="11"/>
      <c r="E17" s="16"/>
      <c r="F17" s="16" t="e">
        <f t="shared" si="1"/>
        <v>#DIV/0!</v>
      </c>
      <c r="G17" s="8"/>
      <c r="H17" s="16"/>
      <c r="I17" s="16" t="e">
        <f t="shared" si="2"/>
        <v>#DIV/0!</v>
      </c>
      <c r="J17" s="16"/>
      <c r="K17" s="11" t="e">
        <f t="shared" si="3"/>
        <v>#DIV/0!</v>
      </c>
    </row>
    <row r="18" spans="1:11" ht="15">
      <c r="A18" s="18" t="s">
        <v>12</v>
      </c>
      <c r="B18" s="6" t="s">
        <v>88</v>
      </c>
      <c r="C18" s="11">
        <v>190771</v>
      </c>
      <c r="D18" s="11">
        <v>172026</v>
      </c>
      <c r="E18" s="16">
        <v>151618</v>
      </c>
      <c r="F18" s="16">
        <f t="shared" si="1"/>
        <v>88.13667701393976</v>
      </c>
      <c r="G18" s="8"/>
      <c r="H18" s="16">
        <v>130148</v>
      </c>
      <c r="I18" s="16">
        <f t="shared" si="2"/>
        <v>85.8394122069939</v>
      </c>
      <c r="J18" s="16">
        <v>135868</v>
      </c>
      <c r="K18" s="11">
        <f t="shared" si="3"/>
        <v>104.39499646556227</v>
      </c>
    </row>
    <row r="19" spans="1:11" ht="15">
      <c r="A19" s="27"/>
      <c r="B19" s="27"/>
      <c r="C19" s="27"/>
      <c r="D19" s="27"/>
      <c r="E19" s="27"/>
      <c r="F19" s="27"/>
      <c r="G19" s="27"/>
      <c r="H19" s="19"/>
      <c r="I19" s="19"/>
      <c r="J19" s="19"/>
      <c r="K19" s="19"/>
    </row>
    <row r="20" spans="1:11" ht="15">
      <c r="A20" s="17" t="s">
        <v>13</v>
      </c>
      <c r="B20" s="7" t="s">
        <v>89</v>
      </c>
      <c r="C20" s="10">
        <f>C21+C22</f>
        <v>2815</v>
      </c>
      <c r="D20" s="10">
        <f>D21+D22</f>
        <v>2958</v>
      </c>
      <c r="E20" s="10">
        <f aca="true" t="shared" si="4" ref="E20">E21+E22</f>
        <v>3090</v>
      </c>
      <c r="F20" s="25">
        <f>E20/D20*100</f>
        <v>104.46247464503043</v>
      </c>
      <c r="G20" s="4"/>
      <c r="H20" s="10">
        <f aca="true" t="shared" si="5" ref="H20:J20">H21+H22</f>
        <v>3199</v>
      </c>
      <c r="I20" s="16">
        <f>H20/E20*100</f>
        <v>103.52750809061489</v>
      </c>
      <c r="J20" s="10">
        <f t="shared" si="5"/>
        <v>3199</v>
      </c>
      <c r="K20" s="11">
        <f t="shared" si="3"/>
        <v>100</v>
      </c>
    </row>
    <row r="21" spans="1:11" ht="25.5">
      <c r="A21" s="18" t="s">
        <v>14</v>
      </c>
      <c r="B21" s="6" t="s">
        <v>90</v>
      </c>
      <c r="C21" s="11">
        <v>2815</v>
      </c>
      <c r="D21" s="11">
        <v>2958</v>
      </c>
      <c r="E21" s="16">
        <v>3090</v>
      </c>
      <c r="F21" s="16">
        <f aca="true" t="shared" si="6" ref="F21">E21/D21*100</f>
        <v>104.46247464503043</v>
      </c>
      <c r="G21" s="8"/>
      <c r="H21" s="16">
        <v>3199</v>
      </c>
      <c r="I21" s="16">
        <f aca="true" t="shared" si="7" ref="I21:I22">H21/E21*100</f>
        <v>103.52750809061489</v>
      </c>
      <c r="J21" s="16">
        <v>3199</v>
      </c>
      <c r="K21" s="11">
        <f t="shared" si="3"/>
        <v>100</v>
      </c>
    </row>
    <row r="22" spans="1:11" ht="15">
      <c r="A22" s="18" t="s">
        <v>15</v>
      </c>
      <c r="B22" s="6" t="s">
        <v>91</v>
      </c>
      <c r="C22" s="11">
        <v>0</v>
      </c>
      <c r="D22" s="11">
        <v>0</v>
      </c>
      <c r="E22" s="16">
        <v>0</v>
      </c>
      <c r="F22" s="16" t="e">
        <f>E22/D22*100</f>
        <v>#DIV/0!</v>
      </c>
      <c r="G22" s="8"/>
      <c r="H22" s="16"/>
      <c r="I22" s="16" t="e">
        <f t="shared" si="7"/>
        <v>#DIV/0!</v>
      </c>
      <c r="J22" s="16"/>
      <c r="K22" s="11" t="e">
        <f t="shared" si="3"/>
        <v>#DIV/0!</v>
      </c>
    </row>
    <row r="23" spans="1:11" ht="15.6" customHeight="1">
      <c r="A23" s="27"/>
      <c r="B23" s="27"/>
      <c r="C23" s="27"/>
      <c r="D23" s="27"/>
      <c r="E23" s="27"/>
      <c r="F23" s="27"/>
      <c r="G23" s="27"/>
      <c r="H23" s="19"/>
      <c r="I23" s="19"/>
      <c r="J23" s="19"/>
      <c r="K23" s="19"/>
    </row>
    <row r="24" spans="1:11" ht="25.5">
      <c r="A24" s="17" t="s">
        <v>16</v>
      </c>
      <c r="B24" s="7" t="s">
        <v>92</v>
      </c>
      <c r="C24" s="10">
        <f>SUM(C25:C27)</f>
        <v>18117</v>
      </c>
      <c r="D24" s="10">
        <f>SUM(D25:D27)</f>
        <v>22398</v>
      </c>
      <c r="E24" s="10">
        <f>SUM(E25:E27)</f>
        <v>24195</v>
      </c>
      <c r="F24" s="25">
        <f>E24/D24*100</f>
        <v>108.02303777122957</v>
      </c>
      <c r="G24" s="4"/>
      <c r="H24" s="10">
        <f aca="true" t="shared" si="8" ref="H24:J24">SUM(H25:H27)</f>
        <v>25945</v>
      </c>
      <c r="I24" s="16">
        <f>H24/E24*100</f>
        <v>107.23289935937177</v>
      </c>
      <c r="J24" s="10">
        <f t="shared" si="8"/>
        <v>28165</v>
      </c>
      <c r="K24" s="11">
        <f t="shared" si="3"/>
        <v>108.55656195798807</v>
      </c>
    </row>
    <row r="25" spans="1:11" ht="51">
      <c r="A25" s="18" t="s">
        <v>156</v>
      </c>
      <c r="B25" s="6" t="s">
        <v>93</v>
      </c>
      <c r="C25" s="11"/>
      <c r="D25" s="11">
        <v>50</v>
      </c>
      <c r="E25" s="16"/>
      <c r="F25" s="16">
        <f aca="true" t="shared" si="9" ref="F25:F27">E25/D25*100</f>
        <v>0</v>
      </c>
      <c r="G25" s="8"/>
      <c r="H25" s="16"/>
      <c r="I25" s="16" t="e">
        <f aca="true" t="shared" si="10" ref="I25:I27">H25/E25*100</f>
        <v>#DIV/0!</v>
      </c>
      <c r="J25" s="16"/>
      <c r="K25" s="11" t="e">
        <f t="shared" si="3"/>
        <v>#DIV/0!</v>
      </c>
    </row>
    <row r="26" spans="1:11" ht="15">
      <c r="A26" s="18" t="s">
        <v>17</v>
      </c>
      <c r="B26" s="6" t="s">
        <v>94</v>
      </c>
      <c r="C26" s="11">
        <v>12345</v>
      </c>
      <c r="D26" s="11">
        <v>13114</v>
      </c>
      <c r="E26" s="16">
        <v>13155</v>
      </c>
      <c r="F26" s="16">
        <f t="shared" si="9"/>
        <v>100.31264297697118</v>
      </c>
      <c r="G26" s="8"/>
      <c r="H26" s="16">
        <v>13705</v>
      </c>
      <c r="I26" s="16">
        <f t="shared" si="10"/>
        <v>104.18091980235651</v>
      </c>
      <c r="J26" s="16">
        <v>14825</v>
      </c>
      <c r="K26" s="11">
        <f t="shared" si="3"/>
        <v>108.17219992703393</v>
      </c>
    </row>
    <row r="27" spans="1:11" ht="38.25">
      <c r="A27" s="18" t="s">
        <v>18</v>
      </c>
      <c r="B27" s="6" t="s">
        <v>95</v>
      </c>
      <c r="C27" s="11">
        <v>5772</v>
      </c>
      <c r="D27" s="11">
        <v>9234</v>
      </c>
      <c r="E27" s="16">
        <v>11040</v>
      </c>
      <c r="F27" s="16">
        <f t="shared" si="9"/>
        <v>119.55815464587394</v>
      </c>
      <c r="G27" s="8"/>
      <c r="H27" s="16">
        <v>12240</v>
      </c>
      <c r="I27" s="16">
        <f t="shared" si="10"/>
        <v>110.86956521739131</v>
      </c>
      <c r="J27" s="16">
        <v>13340</v>
      </c>
      <c r="K27" s="11">
        <f t="shared" si="3"/>
        <v>108.98692810457516</v>
      </c>
    </row>
    <row r="28" spans="1:11" ht="15">
      <c r="A28" s="27"/>
      <c r="B28" s="27"/>
      <c r="C28" s="27"/>
      <c r="D28" s="27"/>
      <c r="E28" s="27"/>
      <c r="F28" s="27"/>
      <c r="G28" s="27"/>
      <c r="H28" s="19"/>
      <c r="I28" s="19"/>
      <c r="J28" s="19"/>
      <c r="K28" s="19"/>
    </row>
    <row r="29" spans="1:11" ht="15">
      <c r="A29" s="17" t="s">
        <v>19</v>
      </c>
      <c r="B29" s="7" t="s">
        <v>96</v>
      </c>
      <c r="C29" s="10">
        <f>SUM(C30:C40)</f>
        <v>265559</v>
      </c>
      <c r="D29" s="10">
        <f>SUM(D30:D40)</f>
        <v>587378</v>
      </c>
      <c r="E29" s="10">
        <f>SUM(E30:E40)</f>
        <v>545095</v>
      </c>
      <c r="F29" s="16">
        <f>E29/D29*100</f>
        <v>92.80139875855072</v>
      </c>
      <c r="G29" s="4"/>
      <c r="H29" s="10">
        <f>SUM(H30:H40)</f>
        <v>392734</v>
      </c>
      <c r="I29" s="16">
        <f>H29/E29*100</f>
        <v>72.04872545152679</v>
      </c>
      <c r="J29" s="10">
        <f>SUM(J30:J40)</f>
        <v>306382</v>
      </c>
      <c r="K29" s="11">
        <f t="shared" si="3"/>
        <v>78.01259885826029</v>
      </c>
    </row>
    <row r="30" spans="1:11" ht="15">
      <c r="A30" s="18" t="s">
        <v>20</v>
      </c>
      <c r="B30" s="6" t="s">
        <v>97</v>
      </c>
      <c r="C30" s="11"/>
      <c r="D30" s="11"/>
      <c r="E30" s="16"/>
      <c r="F30" s="16" t="e">
        <f aca="true" t="shared" si="11" ref="F30:F40">E30/D30*100</f>
        <v>#DIV/0!</v>
      </c>
      <c r="G30" s="9"/>
      <c r="H30" s="16"/>
      <c r="I30" s="16" t="e">
        <f aca="true" t="shared" si="12" ref="I30:I40">H30/E30*100</f>
        <v>#DIV/0!</v>
      </c>
      <c r="J30" s="16"/>
      <c r="K30" s="11" t="e">
        <f t="shared" si="3"/>
        <v>#DIV/0!</v>
      </c>
    </row>
    <row r="31" spans="1:11" ht="15">
      <c r="A31" s="20" t="s">
        <v>21</v>
      </c>
      <c r="B31" s="6" t="s">
        <v>98</v>
      </c>
      <c r="C31" s="11"/>
      <c r="D31" s="11"/>
      <c r="E31" s="16"/>
      <c r="F31" s="16" t="e">
        <f t="shared" si="11"/>
        <v>#DIV/0!</v>
      </c>
      <c r="G31" s="8"/>
      <c r="H31" s="16"/>
      <c r="I31" s="16" t="e">
        <f t="shared" si="12"/>
        <v>#DIV/0!</v>
      </c>
      <c r="J31" s="16"/>
      <c r="K31" s="11" t="e">
        <f t="shared" si="3"/>
        <v>#DIV/0!</v>
      </c>
    </row>
    <row r="32" spans="1:11" ht="25.5">
      <c r="A32" s="18" t="s">
        <v>22</v>
      </c>
      <c r="B32" s="6" t="s">
        <v>99</v>
      </c>
      <c r="C32" s="11"/>
      <c r="D32" s="11"/>
      <c r="E32" s="16"/>
      <c r="F32" s="16" t="e">
        <f>E32/D32*100</f>
        <v>#DIV/0!</v>
      </c>
      <c r="G32" s="8"/>
      <c r="H32" s="16"/>
      <c r="I32" s="16" t="e">
        <f t="shared" si="12"/>
        <v>#DIV/0!</v>
      </c>
      <c r="J32" s="16"/>
      <c r="K32" s="11" t="e">
        <f t="shared" si="3"/>
        <v>#DIV/0!</v>
      </c>
    </row>
    <row r="33" spans="1:11" ht="15">
      <c r="A33" s="18" t="s">
        <v>23</v>
      </c>
      <c r="B33" s="6" t="s">
        <v>100</v>
      </c>
      <c r="C33" s="11">
        <v>2685</v>
      </c>
      <c r="D33" s="11">
        <v>3126</v>
      </c>
      <c r="E33" s="16">
        <v>2112</v>
      </c>
      <c r="F33" s="16">
        <f t="shared" si="11"/>
        <v>67.56238003838772</v>
      </c>
      <c r="G33" s="8"/>
      <c r="H33" s="16">
        <v>2142</v>
      </c>
      <c r="I33" s="16">
        <f t="shared" si="12"/>
        <v>101.42045454545455</v>
      </c>
      <c r="J33" s="16">
        <v>2142</v>
      </c>
      <c r="K33" s="11">
        <f t="shared" si="3"/>
        <v>100</v>
      </c>
    </row>
    <row r="34" spans="1:11" ht="15">
      <c r="A34" s="18" t="s">
        <v>24</v>
      </c>
      <c r="B34" s="6" t="s">
        <v>101</v>
      </c>
      <c r="C34" s="11">
        <v>20234</v>
      </c>
      <c r="D34" s="11">
        <v>114242</v>
      </c>
      <c r="E34" s="16">
        <v>13725</v>
      </c>
      <c r="F34" s="16">
        <f>E34/D34*100</f>
        <v>12.013970343656448</v>
      </c>
      <c r="G34" s="8"/>
      <c r="H34" s="16">
        <v>10500</v>
      </c>
      <c r="I34" s="16">
        <f t="shared" si="12"/>
        <v>76.50273224043715</v>
      </c>
      <c r="J34" s="16">
        <v>54559</v>
      </c>
      <c r="K34" s="11">
        <f t="shared" si="3"/>
        <v>519.6095238095238</v>
      </c>
    </row>
    <row r="35" spans="1:11" ht="15">
      <c r="A35" s="18" t="s">
        <v>25</v>
      </c>
      <c r="B35" s="6" t="s">
        <v>102</v>
      </c>
      <c r="C35" s="11"/>
      <c r="D35" s="11"/>
      <c r="E35" s="16"/>
      <c r="F35" s="16" t="e">
        <f t="shared" si="11"/>
        <v>#DIV/0!</v>
      </c>
      <c r="G35" s="8"/>
      <c r="H35" s="16"/>
      <c r="I35" s="16" t="e">
        <f t="shared" si="12"/>
        <v>#DIV/0!</v>
      </c>
      <c r="J35" s="16"/>
      <c r="K35" s="11" t="e">
        <f t="shared" si="3"/>
        <v>#DIV/0!</v>
      </c>
    </row>
    <row r="36" spans="1:11" ht="15">
      <c r="A36" s="18" t="s">
        <v>26</v>
      </c>
      <c r="B36" s="6" t="s">
        <v>103</v>
      </c>
      <c r="C36" s="11">
        <v>46343</v>
      </c>
      <c r="D36" s="11">
        <v>81440</v>
      </c>
      <c r="E36" s="16">
        <v>83452</v>
      </c>
      <c r="F36" s="16">
        <f t="shared" si="11"/>
        <v>102.47053045186641</v>
      </c>
      <c r="G36" s="8"/>
      <c r="H36" s="16">
        <v>84583</v>
      </c>
      <c r="I36" s="16">
        <f t="shared" si="12"/>
        <v>101.35527009538417</v>
      </c>
      <c r="J36" s="16">
        <v>86131</v>
      </c>
      <c r="K36" s="11">
        <f t="shared" si="3"/>
        <v>101.83015499568471</v>
      </c>
    </row>
    <row r="37" spans="1:11" ht="15">
      <c r="A37" s="18" t="s">
        <v>27</v>
      </c>
      <c r="B37" s="6" t="s">
        <v>104</v>
      </c>
      <c r="C37" s="11">
        <v>179187</v>
      </c>
      <c r="D37" s="11">
        <v>373660</v>
      </c>
      <c r="E37" s="16">
        <v>434233</v>
      </c>
      <c r="F37" s="16">
        <f t="shared" si="11"/>
        <v>116.21072632874807</v>
      </c>
      <c r="G37" s="8"/>
      <c r="H37" s="16">
        <v>288236</v>
      </c>
      <c r="I37" s="16">
        <f t="shared" si="12"/>
        <v>66.37818866829559</v>
      </c>
      <c r="J37" s="16">
        <v>155977</v>
      </c>
      <c r="K37" s="11">
        <f t="shared" si="3"/>
        <v>54.1143368628485</v>
      </c>
    </row>
    <row r="38" spans="1:11" ht="15">
      <c r="A38" s="18" t="s">
        <v>28</v>
      </c>
      <c r="B38" s="6" t="s">
        <v>105</v>
      </c>
      <c r="C38" s="11">
        <v>5271</v>
      </c>
      <c r="D38" s="11">
        <v>4200</v>
      </c>
      <c r="E38" s="16">
        <v>3500</v>
      </c>
      <c r="F38" s="16">
        <f t="shared" si="11"/>
        <v>83.33333333333334</v>
      </c>
      <c r="G38" s="8"/>
      <c r="H38" s="16">
        <v>3700</v>
      </c>
      <c r="I38" s="16">
        <f t="shared" si="12"/>
        <v>105.71428571428572</v>
      </c>
      <c r="J38" s="16">
        <v>4000</v>
      </c>
      <c r="K38" s="11">
        <f t="shared" si="3"/>
        <v>108.10810810810811</v>
      </c>
    </row>
    <row r="39" spans="1:11" ht="25.5">
      <c r="A39" s="18" t="s">
        <v>163</v>
      </c>
      <c r="B39" s="6" t="s">
        <v>162</v>
      </c>
      <c r="C39" s="11"/>
      <c r="D39" s="11"/>
      <c r="E39" s="16"/>
      <c r="F39" s="16" t="e">
        <f t="shared" si="11"/>
        <v>#DIV/0!</v>
      </c>
      <c r="G39" s="8"/>
      <c r="H39" s="16"/>
      <c r="I39" s="16" t="e">
        <f t="shared" si="12"/>
        <v>#DIV/0!</v>
      </c>
      <c r="J39" s="16"/>
      <c r="K39" s="11" t="e">
        <f t="shared" si="3"/>
        <v>#DIV/0!</v>
      </c>
    </row>
    <row r="40" spans="1:11" ht="25.5">
      <c r="A40" s="18" t="s">
        <v>29</v>
      </c>
      <c r="B40" s="6" t="s">
        <v>106</v>
      </c>
      <c r="C40" s="11">
        <v>11839</v>
      </c>
      <c r="D40" s="11">
        <v>10710</v>
      </c>
      <c r="E40" s="16">
        <v>8073</v>
      </c>
      <c r="F40" s="16">
        <f t="shared" si="11"/>
        <v>75.3781512605042</v>
      </c>
      <c r="G40" s="8"/>
      <c r="H40" s="16">
        <v>3573</v>
      </c>
      <c r="I40" s="16">
        <f t="shared" si="12"/>
        <v>44.25863991081383</v>
      </c>
      <c r="J40" s="16">
        <v>3573</v>
      </c>
      <c r="K40" s="11">
        <f t="shared" si="3"/>
        <v>100</v>
      </c>
    </row>
    <row r="41" spans="1:11" ht="15">
      <c r="A41" s="30"/>
      <c r="B41" s="30"/>
      <c r="C41" s="30"/>
      <c r="D41" s="30"/>
      <c r="E41" s="30"/>
      <c r="F41" s="30"/>
      <c r="G41" s="30"/>
      <c r="H41" s="19"/>
      <c r="I41" s="19"/>
      <c r="J41" s="19"/>
      <c r="K41" s="19"/>
    </row>
    <row r="42" spans="1:11" ht="15">
      <c r="A42" s="17" t="s">
        <v>30</v>
      </c>
      <c r="B42" s="7" t="s">
        <v>107</v>
      </c>
      <c r="C42" s="10">
        <f>SUM(C43:C47)</f>
        <v>1019611</v>
      </c>
      <c r="D42" s="10">
        <f>SUM(D43:D47)</f>
        <v>1420359</v>
      </c>
      <c r="E42" s="10">
        <f>SUM(E43:E47)</f>
        <v>1233603</v>
      </c>
      <c r="F42" s="16">
        <f>E42/D42*100</f>
        <v>86.85149317883717</v>
      </c>
      <c r="G42" s="4"/>
      <c r="H42" s="10">
        <f>SUM(H43:H47)</f>
        <v>1060566</v>
      </c>
      <c r="I42" s="16">
        <f>H42/E42*100</f>
        <v>85.9730399488328</v>
      </c>
      <c r="J42" s="10">
        <f aca="true" t="shared" si="13" ref="J42">SUM(J43:J47)</f>
        <v>1535613</v>
      </c>
      <c r="K42" s="11">
        <f t="shared" si="3"/>
        <v>144.79183756597894</v>
      </c>
    </row>
    <row r="43" spans="1:11" ht="15">
      <c r="A43" s="18" t="s">
        <v>31</v>
      </c>
      <c r="B43" s="6" t="s">
        <v>108</v>
      </c>
      <c r="C43" s="11">
        <v>19007</v>
      </c>
      <c r="D43" s="11">
        <v>12462</v>
      </c>
      <c r="E43" s="16">
        <v>217859</v>
      </c>
      <c r="F43" s="16">
        <f aca="true" t="shared" si="14" ref="F43:F47">E43/D43*100</f>
        <v>1748.1864869202375</v>
      </c>
      <c r="G43" s="8"/>
      <c r="H43" s="16">
        <v>10000</v>
      </c>
      <c r="I43" s="16">
        <f aca="true" t="shared" si="15" ref="I43:I47">H43/E43*100</f>
        <v>4.590124805493461</v>
      </c>
      <c r="J43" s="16">
        <v>521325</v>
      </c>
      <c r="K43" s="11">
        <f t="shared" si="3"/>
        <v>5213.25</v>
      </c>
    </row>
    <row r="44" spans="1:11" ht="15">
      <c r="A44" s="18" t="s">
        <v>32</v>
      </c>
      <c r="B44" s="6" t="s">
        <v>109</v>
      </c>
      <c r="C44" s="11">
        <v>238915</v>
      </c>
      <c r="D44" s="11">
        <v>56409</v>
      </c>
      <c r="E44" s="16">
        <v>405675</v>
      </c>
      <c r="F44" s="16">
        <f t="shared" si="14"/>
        <v>719.1671541775249</v>
      </c>
      <c r="G44" s="8"/>
      <c r="H44" s="16">
        <v>539211</v>
      </c>
      <c r="I44" s="16">
        <f t="shared" si="15"/>
        <v>132.916990201516</v>
      </c>
      <c r="J44" s="16">
        <v>585378</v>
      </c>
      <c r="K44" s="11">
        <f t="shared" si="3"/>
        <v>108.56195441116742</v>
      </c>
    </row>
    <row r="45" spans="1:11" ht="15">
      <c r="A45" s="20" t="s">
        <v>33</v>
      </c>
      <c r="B45" s="6" t="s">
        <v>110</v>
      </c>
      <c r="C45" s="11">
        <v>761056</v>
      </c>
      <c r="D45" s="11">
        <v>1350471</v>
      </c>
      <c r="E45" s="16">
        <v>608772</v>
      </c>
      <c r="F45" s="16">
        <f t="shared" si="14"/>
        <v>45.07849483624602</v>
      </c>
      <c r="G45" s="8"/>
      <c r="H45" s="16">
        <v>510058</v>
      </c>
      <c r="I45" s="16">
        <f t="shared" si="15"/>
        <v>83.78473385766758</v>
      </c>
      <c r="J45" s="16">
        <v>427613</v>
      </c>
      <c r="K45" s="11">
        <f t="shared" si="3"/>
        <v>83.8361519670312</v>
      </c>
    </row>
    <row r="46" spans="1:11" ht="38.25">
      <c r="A46" s="20" t="s">
        <v>34</v>
      </c>
      <c r="B46" s="6" t="s">
        <v>111</v>
      </c>
      <c r="C46" s="11"/>
      <c r="D46" s="11"/>
      <c r="E46" s="16"/>
      <c r="F46" s="16" t="e">
        <f t="shared" si="14"/>
        <v>#DIV/0!</v>
      </c>
      <c r="G46" s="5"/>
      <c r="H46" s="16"/>
      <c r="I46" s="16" t="e">
        <f t="shared" si="15"/>
        <v>#DIV/0!</v>
      </c>
      <c r="J46" s="16"/>
      <c r="K46" s="11" t="e">
        <f t="shared" si="3"/>
        <v>#DIV/0!</v>
      </c>
    </row>
    <row r="47" spans="1:11" ht="25.5">
      <c r="A47" s="18" t="s">
        <v>35</v>
      </c>
      <c r="B47" s="6" t="s">
        <v>112</v>
      </c>
      <c r="C47" s="11">
        <v>633</v>
      </c>
      <c r="D47" s="11">
        <v>1017</v>
      </c>
      <c r="E47" s="16">
        <v>1297</v>
      </c>
      <c r="F47" s="16">
        <f t="shared" si="14"/>
        <v>127.53195673549655</v>
      </c>
      <c r="G47" s="8"/>
      <c r="H47" s="16">
        <v>1297</v>
      </c>
      <c r="I47" s="16">
        <f t="shared" si="15"/>
        <v>100</v>
      </c>
      <c r="J47" s="16">
        <v>1297</v>
      </c>
      <c r="K47" s="11">
        <f t="shared" si="3"/>
        <v>100</v>
      </c>
    </row>
    <row r="48" spans="1:11" ht="15.6" customHeight="1">
      <c r="A48" s="27"/>
      <c r="B48" s="27"/>
      <c r="C48" s="27"/>
      <c r="D48" s="27"/>
      <c r="E48" s="27"/>
      <c r="F48" s="27"/>
      <c r="G48" s="27"/>
      <c r="H48" s="19"/>
      <c r="I48" s="19"/>
      <c r="J48" s="19"/>
      <c r="K48" s="19"/>
    </row>
    <row r="49" spans="1:11" ht="15">
      <c r="A49" s="17" t="s">
        <v>36</v>
      </c>
      <c r="B49" s="7" t="s">
        <v>113</v>
      </c>
      <c r="C49" s="10">
        <f>C51+C53+C50</f>
        <v>2713</v>
      </c>
      <c r="D49" s="10">
        <f>D51+D53+D50</f>
        <v>1039</v>
      </c>
      <c r="E49" s="10">
        <f>E51+E53+E52+E50</f>
        <v>172092</v>
      </c>
      <c r="F49" s="16">
        <f>E49/D49*100</f>
        <v>16563.23387872955</v>
      </c>
      <c r="G49" s="4"/>
      <c r="H49" s="10">
        <f>H51+H53+H50</f>
        <v>130093</v>
      </c>
      <c r="I49" s="16">
        <f>H49/E49*100</f>
        <v>75.5950305650466</v>
      </c>
      <c r="J49" s="10">
        <f>J51+J53+J50</f>
        <v>130093</v>
      </c>
      <c r="K49" s="11">
        <f t="shared" si="3"/>
        <v>100</v>
      </c>
    </row>
    <row r="50" spans="1:11" ht="25.5">
      <c r="A50" s="18" t="s">
        <v>171</v>
      </c>
      <c r="B50" s="6" t="s">
        <v>170</v>
      </c>
      <c r="C50" s="11"/>
      <c r="D50" s="11"/>
      <c r="E50" s="16">
        <v>41999</v>
      </c>
      <c r="F50" s="16" t="e">
        <f aca="true" t="shared" si="16" ref="F50:F53">E50/D50*100</f>
        <v>#DIV/0!</v>
      </c>
      <c r="G50" s="4"/>
      <c r="H50" s="16">
        <v>0</v>
      </c>
      <c r="I50" s="16">
        <f aca="true" t="shared" si="17" ref="I50:I53">H50/E50*100</f>
        <v>0</v>
      </c>
      <c r="J50" s="16">
        <v>0</v>
      </c>
      <c r="K50" s="11" t="e">
        <f t="shared" si="3"/>
        <v>#DIV/0!</v>
      </c>
    </row>
    <row r="51" spans="1:11" ht="25.5">
      <c r="A51" s="18" t="s">
        <v>37</v>
      </c>
      <c r="B51" s="6" t="s">
        <v>114</v>
      </c>
      <c r="C51" s="11">
        <v>424</v>
      </c>
      <c r="D51" s="11">
        <v>200</v>
      </c>
      <c r="E51" s="16">
        <v>8205</v>
      </c>
      <c r="F51" s="16">
        <f t="shared" si="16"/>
        <v>4102.5</v>
      </c>
      <c r="G51" s="8"/>
      <c r="H51" s="16">
        <v>8205</v>
      </c>
      <c r="I51" s="16">
        <f t="shared" si="17"/>
        <v>100</v>
      </c>
      <c r="J51" s="16">
        <v>8205</v>
      </c>
      <c r="K51" s="11">
        <f t="shared" si="3"/>
        <v>100</v>
      </c>
    </row>
    <row r="52" spans="1:11" ht="25.5">
      <c r="A52" s="18" t="s">
        <v>173</v>
      </c>
      <c r="B52" s="6" t="s">
        <v>172</v>
      </c>
      <c r="C52" s="11"/>
      <c r="D52" s="11"/>
      <c r="E52" s="16"/>
      <c r="F52" s="16" t="e">
        <f t="shared" si="16"/>
        <v>#DIV/0!</v>
      </c>
      <c r="G52" s="8"/>
      <c r="H52" s="16"/>
      <c r="I52" s="16" t="e">
        <f t="shared" si="17"/>
        <v>#DIV/0!</v>
      </c>
      <c r="J52" s="16"/>
      <c r="K52" s="11" t="s">
        <v>174</v>
      </c>
    </row>
    <row r="53" spans="1:11" ht="25.5">
      <c r="A53" s="18" t="s">
        <v>38</v>
      </c>
      <c r="B53" s="6" t="s">
        <v>115</v>
      </c>
      <c r="C53" s="11">
        <v>2289</v>
      </c>
      <c r="D53" s="11">
        <v>839</v>
      </c>
      <c r="E53" s="16">
        <v>121888</v>
      </c>
      <c r="F53" s="16">
        <f t="shared" si="16"/>
        <v>14527.77115613826</v>
      </c>
      <c r="G53" s="8"/>
      <c r="H53" s="16">
        <v>121888</v>
      </c>
      <c r="I53" s="16">
        <f t="shared" si="17"/>
        <v>100</v>
      </c>
      <c r="J53" s="16">
        <v>121888</v>
      </c>
      <c r="K53" s="11">
        <f t="shared" si="3"/>
        <v>100</v>
      </c>
    </row>
    <row r="54" spans="1:11" ht="15">
      <c r="A54" s="27"/>
      <c r="B54" s="27"/>
      <c r="C54" s="27"/>
      <c r="D54" s="27"/>
      <c r="E54" s="27"/>
      <c r="F54" s="27"/>
      <c r="G54" s="27"/>
      <c r="H54" s="16"/>
      <c r="I54" s="19"/>
      <c r="J54" s="19"/>
      <c r="K54" s="19"/>
    </row>
    <row r="55" spans="1:11" ht="15">
      <c r="A55" s="17" t="s">
        <v>39</v>
      </c>
      <c r="B55" s="7" t="s">
        <v>116</v>
      </c>
      <c r="C55" s="10">
        <f>SUM(C56:C64)</f>
        <v>1139283</v>
      </c>
      <c r="D55" s="10">
        <f>SUM(D56:D64)</f>
        <v>1483981</v>
      </c>
      <c r="E55" s="10">
        <f>SUM(E56:E64)</f>
        <v>2237092</v>
      </c>
      <c r="F55" s="16">
        <f>E55/D55*100</f>
        <v>150.7493694326275</v>
      </c>
      <c r="G55" s="4"/>
      <c r="H55" s="10">
        <f>SUM(H56:H64)</f>
        <v>1973342</v>
      </c>
      <c r="I55" s="16">
        <f>H55/E55*100</f>
        <v>88.21014066475585</v>
      </c>
      <c r="J55" s="10">
        <f aca="true" t="shared" si="18" ref="J55">SUM(J56:J64)</f>
        <v>1138552</v>
      </c>
      <c r="K55" s="11">
        <f t="shared" si="3"/>
        <v>57.6966384944931</v>
      </c>
    </row>
    <row r="56" spans="1:11" ht="15">
      <c r="A56" s="18" t="s">
        <v>40</v>
      </c>
      <c r="B56" s="6" t="s">
        <v>117</v>
      </c>
      <c r="C56" s="11">
        <v>353174</v>
      </c>
      <c r="D56" s="11">
        <v>381588</v>
      </c>
      <c r="E56" s="16">
        <v>362136</v>
      </c>
      <c r="F56" s="16">
        <f aca="true" t="shared" si="19" ref="F56:F64">E56/D56*100</f>
        <v>94.90235541998176</v>
      </c>
      <c r="G56" s="8"/>
      <c r="H56" s="16">
        <v>363029</v>
      </c>
      <c r="I56" s="16">
        <f aca="true" t="shared" si="20" ref="I56:I64">H56/E56*100</f>
        <v>100.24659244040912</v>
      </c>
      <c r="J56" s="16">
        <v>365029</v>
      </c>
      <c r="K56" s="11">
        <f t="shared" si="3"/>
        <v>100.55092017442134</v>
      </c>
    </row>
    <row r="57" spans="1:11" ht="15">
      <c r="A57" s="18" t="s">
        <v>41</v>
      </c>
      <c r="B57" s="6" t="s">
        <v>118</v>
      </c>
      <c r="C57" s="11">
        <v>562795</v>
      </c>
      <c r="D57" s="11">
        <v>896891</v>
      </c>
      <c r="E57" s="16">
        <v>1572131</v>
      </c>
      <c r="F57" s="16">
        <f t="shared" si="19"/>
        <v>175.28674052922818</v>
      </c>
      <c r="G57" s="8"/>
      <c r="H57" s="16">
        <v>1402721</v>
      </c>
      <c r="I57" s="16">
        <f t="shared" si="20"/>
        <v>89.22418042771245</v>
      </c>
      <c r="J57" s="16">
        <v>559101</v>
      </c>
      <c r="K57" s="11">
        <f t="shared" si="3"/>
        <v>39.85831822579116</v>
      </c>
    </row>
    <row r="58" spans="1:11" ht="15">
      <c r="A58" s="18" t="s">
        <v>42</v>
      </c>
      <c r="B58" s="6" t="s">
        <v>119</v>
      </c>
      <c r="C58" s="11">
        <v>132059</v>
      </c>
      <c r="D58" s="11">
        <v>141979</v>
      </c>
      <c r="E58" s="16">
        <v>160365</v>
      </c>
      <c r="F58" s="16">
        <f t="shared" si="19"/>
        <v>112.94980243557147</v>
      </c>
      <c r="G58" s="8"/>
      <c r="H58" s="16">
        <v>148966</v>
      </c>
      <c r="I58" s="16">
        <f t="shared" si="20"/>
        <v>92.89184048888474</v>
      </c>
      <c r="J58" s="16">
        <v>155966</v>
      </c>
      <c r="K58" s="11">
        <f t="shared" si="3"/>
        <v>104.69905884564264</v>
      </c>
    </row>
    <row r="59" spans="1:11" ht="15">
      <c r="A59" s="18" t="s">
        <v>43</v>
      </c>
      <c r="B59" s="6" t="s">
        <v>120</v>
      </c>
      <c r="C59" s="11"/>
      <c r="D59" s="11"/>
      <c r="E59" s="16"/>
      <c r="F59" s="16" t="e">
        <f t="shared" si="19"/>
        <v>#DIV/0!</v>
      </c>
      <c r="G59" s="8"/>
      <c r="H59" s="16"/>
      <c r="I59" s="16" t="e">
        <f t="shared" si="20"/>
        <v>#DIV/0!</v>
      </c>
      <c r="J59" s="16"/>
      <c r="K59" s="11" t="e">
        <f t="shared" si="3"/>
        <v>#DIV/0!</v>
      </c>
    </row>
    <row r="60" spans="1:11" ht="41.25" customHeight="1">
      <c r="A60" s="18" t="s">
        <v>44</v>
      </c>
      <c r="B60" s="6" t="s">
        <v>121</v>
      </c>
      <c r="C60" s="11"/>
      <c r="D60" s="11"/>
      <c r="E60" s="16"/>
      <c r="F60" s="16" t="e">
        <f t="shared" si="19"/>
        <v>#DIV/0!</v>
      </c>
      <c r="G60" s="8"/>
      <c r="H60" s="16"/>
      <c r="I60" s="16" t="e">
        <f t="shared" si="20"/>
        <v>#DIV/0!</v>
      </c>
      <c r="J60" s="16"/>
      <c r="K60" s="11" t="e">
        <f t="shared" si="3"/>
        <v>#DIV/0!</v>
      </c>
    </row>
    <row r="61" spans="1:11" ht="15">
      <c r="A61" s="18" t="s">
        <v>45</v>
      </c>
      <c r="B61" s="6" t="s">
        <v>122</v>
      </c>
      <c r="C61" s="11"/>
      <c r="D61" s="11"/>
      <c r="E61" s="16"/>
      <c r="F61" s="16" t="e">
        <f t="shared" si="19"/>
        <v>#DIV/0!</v>
      </c>
      <c r="G61" s="8"/>
      <c r="H61" s="16"/>
      <c r="I61" s="16" t="e">
        <f t="shared" si="20"/>
        <v>#DIV/0!</v>
      </c>
      <c r="J61" s="16"/>
      <c r="K61" s="11" t="e">
        <f t="shared" si="3"/>
        <v>#DIV/0!</v>
      </c>
    </row>
    <row r="62" spans="1:11" ht="15">
      <c r="A62" s="18" t="s">
        <v>46</v>
      </c>
      <c r="B62" s="6" t="s">
        <v>123</v>
      </c>
      <c r="C62" s="11">
        <v>7371</v>
      </c>
      <c r="D62" s="11">
        <v>5168</v>
      </c>
      <c r="E62" s="16">
        <v>5008</v>
      </c>
      <c r="F62" s="16">
        <f t="shared" si="19"/>
        <v>96.90402476780186</v>
      </c>
      <c r="G62" s="8"/>
      <c r="H62" s="16">
        <v>5300</v>
      </c>
      <c r="I62" s="16">
        <f t="shared" si="20"/>
        <v>105.83067092651757</v>
      </c>
      <c r="J62" s="16">
        <v>5700</v>
      </c>
      <c r="K62" s="11">
        <f t="shared" si="3"/>
        <v>107.54716981132076</v>
      </c>
    </row>
    <row r="63" spans="1:11" ht="24">
      <c r="A63" s="21" t="s">
        <v>168</v>
      </c>
      <c r="B63" s="6" t="s">
        <v>169</v>
      </c>
      <c r="C63" s="11"/>
      <c r="D63" s="11"/>
      <c r="E63" s="16"/>
      <c r="F63" s="16" t="e">
        <f t="shared" si="19"/>
        <v>#DIV/0!</v>
      </c>
      <c r="G63" s="8"/>
      <c r="H63" s="16"/>
      <c r="I63" s="16" t="e">
        <f t="shared" si="20"/>
        <v>#DIV/0!</v>
      </c>
      <c r="J63" s="16"/>
      <c r="K63" s="11" t="s">
        <v>174</v>
      </c>
    </row>
    <row r="64" spans="1:11" ht="15">
      <c r="A64" s="18" t="s">
        <v>47</v>
      </c>
      <c r="B64" s="6" t="s">
        <v>124</v>
      </c>
      <c r="C64" s="11">
        <v>83884</v>
      </c>
      <c r="D64" s="11">
        <v>58355</v>
      </c>
      <c r="E64" s="16">
        <v>137452</v>
      </c>
      <c r="F64" s="16">
        <f t="shared" si="19"/>
        <v>235.54451203838576</v>
      </c>
      <c r="G64" s="8"/>
      <c r="H64" s="16">
        <v>53326</v>
      </c>
      <c r="I64" s="16">
        <f t="shared" si="20"/>
        <v>38.79608881645956</v>
      </c>
      <c r="J64" s="16">
        <v>52756</v>
      </c>
      <c r="K64" s="11">
        <f t="shared" si="3"/>
        <v>98.93110302666616</v>
      </c>
    </row>
    <row r="65" spans="1:11" ht="15.6" customHeight="1">
      <c r="A65" s="27"/>
      <c r="B65" s="27"/>
      <c r="C65" s="27"/>
      <c r="D65" s="27"/>
      <c r="E65" s="27"/>
      <c r="F65" s="27"/>
      <c r="G65" s="27"/>
      <c r="H65" s="19"/>
      <c r="I65" s="19"/>
      <c r="J65" s="19"/>
      <c r="K65" s="19"/>
    </row>
    <row r="66" spans="1:11" ht="15">
      <c r="A66" s="17" t="s">
        <v>158</v>
      </c>
      <c r="B66" s="7" t="s">
        <v>125</v>
      </c>
      <c r="C66" s="10">
        <f>C67+C70</f>
        <v>195578</v>
      </c>
      <c r="D66" s="10">
        <f>D67+D70</f>
        <v>232478</v>
      </c>
      <c r="E66" s="10">
        <f>E67+E70+E68</f>
        <v>217525</v>
      </c>
      <c r="F66" s="16">
        <f>E66/D66*100</f>
        <v>93.56799353057063</v>
      </c>
      <c r="G66" s="4"/>
      <c r="H66" s="10">
        <f>H67+H70+H68</f>
        <v>230536</v>
      </c>
      <c r="I66" s="16">
        <f>H66/E66*100</f>
        <v>105.98138145040801</v>
      </c>
      <c r="J66" s="10">
        <f>J67+J70+J68</f>
        <v>238501</v>
      </c>
      <c r="K66" s="11">
        <f t="shared" si="3"/>
        <v>103.45499184509144</v>
      </c>
    </row>
    <row r="67" spans="1:11" ht="15">
      <c r="A67" s="18" t="s">
        <v>48</v>
      </c>
      <c r="B67" s="6" t="s">
        <v>126</v>
      </c>
      <c r="C67" s="11">
        <v>185659</v>
      </c>
      <c r="D67" s="11">
        <v>221441</v>
      </c>
      <c r="E67" s="16">
        <v>207990</v>
      </c>
      <c r="F67" s="16">
        <f aca="true" t="shared" si="21" ref="F67:F70">E67/D67*100</f>
        <v>93.92569578352699</v>
      </c>
      <c r="G67" s="8"/>
      <c r="H67" s="16">
        <v>219391</v>
      </c>
      <c r="I67" s="16">
        <f aca="true" t="shared" si="22" ref="I67:I70">H67/E67*100</f>
        <v>105.48151353430453</v>
      </c>
      <c r="J67" s="16">
        <v>226801</v>
      </c>
      <c r="K67" s="11">
        <f t="shared" si="3"/>
        <v>103.37753143930244</v>
      </c>
    </row>
    <row r="68" spans="1:11" ht="15">
      <c r="A68" s="18" t="s">
        <v>164</v>
      </c>
      <c r="B68" s="6" t="s">
        <v>165</v>
      </c>
      <c r="C68" s="11"/>
      <c r="D68" s="11"/>
      <c r="E68" s="16"/>
      <c r="F68" s="16" t="e">
        <f t="shared" si="21"/>
        <v>#DIV/0!</v>
      </c>
      <c r="G68" s="8"/>
      <c r="H68" s="16"/>
      <c r="I68" s="16" t="e">
        <f t="shared" si="22"/>
        <v>#DIV/0!</v>
      </c>
      <c r="J68" s="16"/>
      <c r="K68" s="11" t="e">
        <f t="shared" si="3"/>
        <v>#DIV/0!</v>
      </c>
    </row>
    <row r="69" spans="1:11" ht="25.5">
      <c r="A69" s="18" t="s">
        <v>166</v>
      </c>
      <c r="B69" s="6" t="s">
        <v>167</v>
      </c>
      <c r="C69" s="11"/>
      <c r="D69" s="11"/>
      <c r="E69" s="16"/>
      <c r="F69" s="16" t="e">
        <f t="shared" si="21"/>
        <v>#DIV/0!</v>
      </c>
      <c r="G69" s="8"/>
      <c r="H69" s="16"/>
      <c r="I69" s="16" t="e">
        <f t="shared" si="22"/>
        <v>#DIV/0!</v>
      </c>
      <c r="J69" s="16"/>
      <c r="K69" s="11" t="s">
        <v>174</v>
      </c>
    </row>
    <row r="70" spans="1:11" ht="25.5">
      <c r="A70" s="18" t="s">
        <v>157</v>
      </c>
      <c r="B70" s="6" t="s">
        <v>182</v>
      </c>
      <c r="C70" s="11">
        <v>9919</v>
      </c>
      <c r="D70" s="11">
        <v>11037</v>
      </c>
      <c r="E70" s="16">
        <v>9535</v>
      </c>
      <c r="F70" s="16">
        <f t="shared" si="21"/>
        <v>86.39122950077014</v>
      </c>
      <c r="G70" s="8"/>
      <c r="H70" s="16">
        <v>11145</v>
      </c>
      <c r="I70" s="16">
        <f t="shared" si="22"/>
        <v>116.88515993707394</v>
      </c>
      <c r="J70" s="16">
        <v>11700</v>
      </c>
      <c r="K70" s="11">
        <f t="shared" si="3"/>
        <v>104.97981157469718</v>
      </c>
    </row>
    <row r="71" spans="1:11" ht="15">
      <c r="A71" s="29"/>
      <c r="B71" s="29"/>
      <c r="C71" s="29"/>
      <c r="D71" s="29"/>
      <c r="E71" s="29"/>
      <c r="F71" s="29"/>
      <c r="G71" s="29"/>
      <c r="H71" s="19"/>
      <c r="I71" s="19"/>
      <c r="J71" s="19"/>
      <c r="K71" s="19"/>
    </row>
    <row r="72" spans="1:11" ht="15" hidden="1">
      <c r="A72" s="17" t="s">
        <v>49</v>
      </c>
      <c r="B72" s="7" t="s">
        <v>127</v>
      </c>
      <c r="C72" s="10">
        <f>SUM(C73:C79)</f>
        <v>0</v>
      </c>
      <c r="D72" s="10">
        <f>SUM(D73:D79)</f>
        <v>0</v>
      </c>
      <c r="E72" s="10">
        <f aca="true" t="shared" si="23" ref="E72">SUM(E73:E79)</f>
        <v>0</v>
      </c>
      <c r="F72" s="16" t="e">
        <f>E72/D72*100</f>
        <v>#DIV/0!</v>
      </c>
      <c r="G72" s="4"/>
      <c r="H72" s="10">
        <f aca="true" t="shared" si="24" ref="H72:J72">SUM(H73:H79)</f>
        <v>0</v>
      </c>
      <c r="I72" s="16" t="e">
        <f>H72/E72*100</f>
        <v>#DIV/0!</v>
      </c>
      <c r="J72" s="10">
        <f t="shared" si="24"/>
        <v>0</v>
      </c>
      <c r="K72" s="11" t="e">
        <f t="shared" si="3"/>
        <v>#DIV/0!</v>
      </c>
    </row>
    <row r="73" spans="1:11" ht="15" hidden="1">
      <c r="A73" s="18" t="s">
        <v>50</v>
      </c>
      <c r="B73" s="6" t="s">
        <v>128</v>
      </c>
      <c r="C73" s="11"/>
      <c r="D73" s="11"/>
      <c r="E73" s="16"/>
      <c r="F73" s="16" t="e">
        <f aca="true" t="shared" si="25" ref="F73:F79">E73/D73*100</f>
        <v>#DIV/0!</v>
      </c>
      <c r="G73" s="8"/>
      <c r="H73" s="16"/>
      <c r="I73" s="16" t="e">
        <f aca="true" t="shared" si="26" ref="I73:I79">H73/E73*100</f>
        <v>#DIV/0!</v>
      </c>
      <c r="J73" s="16"/>
      <c r="K73" s="11" t="e">
        <f t="shared" si="3"/>
        <v>#DIV/0!</v>
      </c>
    </row>
    <row r="74" spans="1:11" ht="15" hidden="1">
      <c r="A74" s="18" t="s">
        <v>51</v>
      </c>
      <c r="B74" s="6" t="s">
        <v>129</v>
      </c>
      <c r="C74" s="11"/>
      <c r="D74" s="11"/>
      <c r="E74" s="16"/>
      <c r="F74" s="16" t="e">
        <f t="shared" si="25"/>
        <v>#DIV/0!</v>
      </c>
      <c r="G74" s="8"/>
      <c r="H74" s="16"/>
      <c r="I74" s="16" t="e">
        <f t="shared" si="26"/>
        <v>#DIV/0!</v>
      </c>
      <c r="J74" s="16"/>
      <c r="K74" s="11" t="e">
        <f aca="true" t="shared" si="27" ref="K74:K107">J74/H74*100</f>
        <v>#DIV/0!</v>
      </c>
    </row>
    <row r="75" spans="1:11" ht="15" hidden="1">
      <c r="A75" s="18" t="s">
        <v>52</v>
      </c>
      <c r="B75" s="6" t="s">
        <v>130</v>
      </c>
      <c r="C75" s="11"/>
      <c r="D75" s="11"/>
      <c r="E75" s="16"/>
      <c r="F75" s="16" t="e">
        <f t="shared" si="25"/>
        <v>#DIV/0!</v>
      </c>
      <c r="G75" s="8"/>
      <c r="H75" s="16"/>
      <c r="I75" s="16" t="e">
        <f t="shared" si="26"/>
        <v>#DIV/0!</v>
      </c>
      <c r="J75" s="16"/>
      <c r="K75" s="11" t="e">
        <f t="shared" si="27"/>
        <v>#DIV/0!</v>
      </c>
    </row>
    <row r="76" spans="1:11" ht="15" hidden="1">
      <c r="A76" s="22" t="s">
        <v>53</v>
      </c>
      <c r="B76" s="6" t="s">
        <v>131</v>
      </c>
      <c r="C76" s="11"/>
      <c r="D76" s="11"/>
      <c r="E76" s="16"/>
      <c r="F76" s="16" t="e">
        <f t="shared" si="25"/>
        <v>#DIV/0!</v>
      </c>
      <c r="G76" s="8"/>
      <c r="H76" s="16"/>
      <c r="I76" s="16" t="e">
        <f t="shared" si="26"/>
        <v>#DIV/0!</v>
      </c>
      <c r="J76" s="16"/>
      <c r="K76" s="11" t="e">
        <f t="shared" si="27"/>
        <v>#DIV/0!</v>
      </c>
    </row>
    <row r="77" spans="1:11" ht="38.25" hidden="1">
      <c r="A77" s="18" t="s">
        <v>54</v>
      </c>
      <c r="B77" s="6" t="s">
        <v>132</v>
      </c>
      <c r="C77" s="11"/>
      <c r="D77" s="11"/>
      <c r="E77" s="16"/>
      <c r="F77" s="16" t="e">
        <f t="shared" si="25"/>
        <v>#DIV/0!</v>
      </c>
      <c r="G77" s="8"/>
      <c r="H77" s="16"/>
      <c r="I77" s="16" t="e">
        <f t="shared" si="26"/>
        <v>#DIV/0!</v>
      </c>
      <c r="J77" s="16"/>
      <c r="K77" s="11" t="e">
        <f t="shared" si="27"/>
        <v>#DIV/0!</v>
      </c>
    </row>
    <row r="78" spans="1:11" ht="25.5" hidden="1">
      <c r="A78" s="18" t="s">
        <v>55</v>
      </c>
      <c r="B78" s="6" t="s">
        <v>133</v>
      </c>
      <c r="C78" s="11"/>
      <c r="D78" s="11"/>
      <c r="E78" s="16"/>
      <c r="F78" s="16" t="e">
        <f t="shared" si="25"/>
        <v>#DIV/0!</v>
      </c>
      <c r="G78" s="8"/>
      <c r="H78" s="16"/>
      <c r="I78" s="16" t="e">
        <f t="shared" si="26"/>
        <v>#DIV/0!</v>
      </c>
      <c r="J78" s="16"/>
      <c r="K78" s="11" t="e">
        <f t="shared" si="27"/>
        <v>#DIV/0!</v>
      </c>
    </row>
    <row r="79" spans="1:11" ht="25.5" hidden="1">
      <c r="A79" s="18" t="s">
        <v>56</v>
      </c>
      <c r="B79" s="6" t="s">
        <v>134</v>
      </c>
      <c r="C79" s="11"/>
      <c r="D79" s="11"/>
      <c r="E79" s="16"/>
      <c r="F79" s="16" t="e">
        <f t="shared" si="25"/>
        <v>#DIV/0!</v>
      </c>
      <c r="G79" s="8"/>
      <c r="H79" s="16">
        <v>0</v>
      </c>
      <c r="I79" s="16" t="e">
        <f t="shared" si="26"/>
        <v>#DIV/0!</v>
      </c>
      <c r="J79" s="16">
        <v>0</v>
      </c>
      <c r="K79" s="11" t="e">
        <f t="shared" si="27"/>
        <v>#DIV/0!</v>
      </c>
    </row>
    <row r="80" spans="1:11" ht="15" hidden="1">
      <c r="A80" s="29"/>
      <c r="B80" s="29"/>
      <c r="C80" s="29"/>
      <c r="D80" s="29"/>
      <c r="E80" s="29"/>
      <c r="F80" s="29"/>
      <c r="G80" s="29"/>
      <c r="H80" s="19"/>
      <c r="I80" s="19"/>
      <c r="J80" s="19"/>
      <c r="K80" s="19"/>
    </row>
    <row r="81" spans="1:11" ht="15">
      <c r="A81" s="17" t="s">
        <v>57</v>
      </c>
      <c r="B81" s="7" t="s">
        <v>135</v>
      </c>
      <c r="C81" s="10">
        <f>SUM(C82:C86)</f>
        <v>87282</v>
      </c>
      <c r="D81" s="10">
        <f>SUM(D82:D86)</f>
        <v>46484</v>
      </c>
      <c r="E81" s="10">
        <f>SUM(E82:E86)</f>
        <v>69719</v>
      </c>
      <c r="F81" s="16">
        <f>E81/D81*100</f>
        <v>149.98494105498665</v>
      </c>
      <c r="G81" s="4"/>
      <c r="H81" s="10">
        <f>SUM(H82:H86)</f>
        <v>61467</v>
      </c>
      <c r="I81" s="16">
        <f>H81/E81*100</f>
        <v>88.1639151450824</v>
      </c>
      <c r="J81" s="10">
        <f aca="true" t="shared" si="28" ref="J81">SUM(J82:J86)</f>
        <v>54463</v>
      </c>
      <c r="K81" s="11">
        <f t="shared" si="27"/>
        <v>88.60526786731091</v>
      </c>
    </row>
    <row r="82" spans="1:11" ht="15">
      <c r="A82" s="18" t="s">
        <v>58</v>
      </c>
      <c r="B82" s="6" t="s">
        <v>136</v>
      </c>
      <c r="C82" s="11">
        <v>6492</v>
      </c>
      <c r="D82" s="11">
        <v>6787</v>
      </c>
      <c r="E82" s="16">
        <v>7450</v>
      </c>
      <c r="F82" s="16">
        <f aca="true" t="shared" si="29" ref="F82:F86">E82/D82*100</f>
        <v>109.7686754088699</v>
      </c>
      <c r="G82" s="8"/>
      <c r="H82" s="16">
        <v>7200</v>
      </c>
      <c r="I82" s="16">
        <f aca="true" t="shared" si="30" ref="I82:I86">H82/E82*100</f>
        <v>96.64429530201343</v>
      </c>
      <c r="J82" s="16">
        <v>7800</v>
      </c>
      <c r="K82" s="11">
        <f t="shared" si="27"/>
        <v>108.33333333333333</v>
      </c>
    </row>
    <row r="83" spans="1:11" ht="15">
      <c r="A83" s="18" t="s">
        <v>59</v>
      </c>
      <c r="B83" s="6" t="s">
        <v>137</v>
      </c>
      <c r="C83" s="11"/>
      <c r="D83" s="11"/>
      <c r="E83" s="16"/>
      <c r="F83" s="16" t="e">
        <f t="shared" si="29"/>
        <v>#DIV/0!</v>
      </c>
      <c r="G83" s="8"/>
      <c r="H83" s="16"/>
      <c r="I83" s="16" t="e">
        <f t="shared" si="30"/>
        <v>#DIV/0!</v>
      </c>
      <c r="J83" s="16"/>
      <c r="K83" s="11" t="e">
        <f t="shared" si="27"/>
        <v>#DIV/0!</v>
      </c>
    </row>
    <row r="84" spans="1:11" ht="15">
      <c r="A84" s="18" t="s">
        <v>60</v>
      </c>
      <c r="B84" s="6" t="s">
        <v>138</v>
      </c>
      <c r="C84" s="11">
        <v>28545</v>
      </c>
      <c r="D84" s="11"/>
      <c r="E84" s="16">
        <v>0</v>
      </c>
      <c r="F84" s="16" t="e">
        <f t="shared" si="29"/>
        <v>#DIV/0!</v>
      </c>
      <c r="G84" s="8"/>
      <c r="H84" s="16">
        <v>600</v>
      </c>
      <c r="I84" s="16" t="e">
        <f t="shared" si="30"/>
        <v>#DIV/0!</v>
      </c>
      <c r="J84" s="16">
        <v>0</v>
      </c>
      <c r="K84" s="11">
        <f t="shared" si="27"/>
        <v>0</v>
      </c>
    </row>
    <row r="85" spans="1:11" ht="15">
      <c r="A85" s="20" t="s">
        <v>61</v>
      </c>
      <c r="B85" s="6" t="s">
        <v>139</v>
      </c>
      <c r="C85" s="11">
        <v>52245</v>
      </c>
      <c r="D85" s="11">
        <v>39697</v>
      </c>
      <c r="E85" s="16">
        <v>61769</v>
      </c>
      <c r="F85" s="16">
        <f t="shared" si="29"/>
        <v>155.60117893039777</v>
      </c>
      <c r="G85" s="5"/>
      <c r="H85" s="16">
        <v>53167</v>
      </c>
      <c r="I85" s="16">
        <f t="shared" si="30"/>
        <v>86.07392057504573</v>
      </c>
      <c r="J85" s="16">
        <v>46163</v>
      </c>
      <c r="K85" s="11">
        <f t="shared" si="27"/>
        <v>86.82641488141141</v>
      </c>
    </row>
    <row r="86" spans="1:11" ht="25.5">
      <c r="A86" s="18" t="s">
        <v>62</v>
      </c>
      <c r="B86" s="6" t="s">
        <v>140</v>
      </c>
      <c r="C86" s="11"/>
      <c r="D86" s="11"/>
      <c r="E86" s="16">
        <v>500</v>
      </c>
      <c r="F86" s="16" t="e">
        <f t="shared" si="29"/>
        <v>#DIV/0!</v>
      </c>
      <c r="G86" s="5"/>
      <c r="H86" s="16">
        <v>500</v>
      </c>
      <c r="I86" s="16">
        <f t="shared" si="30"/>
        <v>100</v>
      </c>
      <c r="J86" s="16">
        <v>500</v>
      </c>
      <c r="K86" s="11">
        <f t="shared" si="27"/>
        <v>100</v>
      </c>
    </row>
    <row r="87" spans="1:11" ht="15">
      <c r="A87" s="27"/>
      <c r="B87" s="27"/>
      <c r="C87" s="27"/>
      <c r="D87" s="27"/>
      <c r="E87" s="27"/>
      <c r="F87" s="27"/>
      <c r="G87" s="27"/>
      <c r="H87" s="19"/>
      <c r="I87" s="19"/>
      <c r="J87" s="19"/>
      <c r="K87" s="19"/>
    </row>
    <row r="88" spans="1:11" ht="15">
      <c r="A88" s="17" t="s">
        <v>63</v>
      </c>
      <c r="B88" s="7" t="s">
        <v>141</v>
      </c>
      <c r="C88" s="10">
        <f>SUM(C89:C92)</f>
        <v>72995</v>
      </c>
      <c r="D88" s="10">
        <f>SUM(D89:D92)</f>
        <v>66560</v>
      </c>
      <c r="E88" s="10">
        <f>SUM(E89:E92)</f>
        <v>71168</v>
      </c>
      <c r="F88" s="16">
        <f>E88/D88*100</f>
        <v>106.92307692307692</v>
      </c>
      <c r="G88" s="4"/>
      <c r="H88" s="10">
        <f aca="true" t="shared" si="31" ref="H88:J88">SUM(H89:H92)</f>
        <v>75000</v>
      </c>
      <c r="I88" s="16">
        <f>H88/E88*100</f>
        <v>105.38444244604317</v>
      </c>
      <c r="J88" s="10">
        <f t="shared" si="31"/>
        <v>78500</v>
      </c>
      <c r="K88" s="11">
        <f t="shared" si="27"/>
        <v>104.66666666666666</v>
      </c>
    </row>
    <row r="89" spans="1:11" ht="15">
      <c r="A89" s="18" t="s">
        <v>64</v>
      </c>
      <c r="B89" s="6" t="s">
        <v>142</v>
      </c>
      <c r="C89" s="11">
        <v>67496</v>
      </c>
      <c r="D89" s="11">
        <v>64900</v>
      </c>
      <c r="E89" s="16">
        <v>69168</v>
      </c>
      <c r="F89" s="16">
        <f aca="true" t="shared" si="32" ref="F89:F92">E89/D89*100</f>
        <v>106.57627118644069</v>
      </c>
      <c r="G89" s="5"/>
      <c r="H89" s="16">
        <v>72000</v>
      </c>
      <c r="I89" s="16">
        <f aca="true" t="shared" si="33" ref="I89:I92">H89/E89*100</f>
        <v>104.09437890353921</v>
      </c>
      <c r="J89" s="16">
        <v>75000</v>
      </c>
      <c r="K89" s="11">
        <f t="shared" si="27"/>
        <v>104.16666666666667</v>
      </c>
    </row>
    <row r="90" spans="1:11" ht="15">
      <c r="A90" s="18" t="s">
        <v>65</v>
      </c>
      <c r="B90" s="6" t="s">
        <v>143</v>
      </c>
      <c r="C90" s="11">
        <v>5499</v>
      </c>
      <c r="D90" s="11">
        <v>1660</v>
      </c>
      <c r="E90" s="16">
        <v>2000</v>
      </c>
      <c r="F90" s="16">
        <f t="shared" si="32"/>
        <v>120.48192771084338</v>
      </c>
      <c r="G90" s="5"/>
      <c r="H90" s="16">
        <v>3000</v>
      </c>
      <c r="I90" s="16">
        <f t="shared" si="33"/>
        <v>150</v>
      </c>
      <c r="J90" s="16">
        <v>3500</v>
      </c>
      <c r="K90" s="11">
        <f t="shared" si="27"/>
        <v>116.66666666666667</v>
      </c>
    </row>
    <row r="91" spans="1:11" ht="15" hidden="1">
      <c r="A91" s="18" t="s">
        <v>66</v>
      </c>
      <c r="B91" s="6" t="s">
        <v>144</v>
      </c>
      <c r="C91" s="11"/>
      <c r="D91" s="11"/>
      <c r="E91" s="16"/>
      <c r="F91" s="16" t="e">
        <f t="shared" si="32"/>
        <v>#DIV/0!</v>
      </c>
      <c r="G91" s="5"/>
      <c r="H91" s="16"/>
      <c r="I91" s="16" t="e">
        <f t="shared" si="33"/>
        <v>#DIV/0!</v>
      </c>
      <c r="J91" s="16"/>
      <c r="K91" s="11" t="e">
        <f t="shared" si="27"/>
        <v>#DIV/0!</v>
      </c>
    </row>
    <row r="92" spans="1:11" ht="25.5" hidden="1">
      <c r="A92" s="18" t="s">
        <v>67</v>
      </c>
      <c r="B92" s="6" t="s">
        <v>145</v>
      </c>
      <c r="C92" s="11"/>
      <c r="D92" s="11"/>
      <c r="E92" s="16"/>
      <c r="F92" s="16" t="e">
        <f t="shared" si="32"/>
        <v>#DIV/0!</v>
      </c>
      <c r="G92" s="5"/>
      <c r="H92" s="16"/>
      <c r="I92" s="16" t="e">
        <f t="shared" si="33"/>
        <v>#DIV/0!</v>
      </c>
      <c r="J92" s="16"/>
      <c r="K92" s="11" t="e">
        <f t="shared" si="27"/>
        <v>#DIV/0!</v>
      </c>
    </row>
    <row r="93" spans="1:11" ht="15">
      <c r="A93" s="27"/>
      <c r="B93" s="27"/>
      <c r="C93" s="27"/>
      <c r="D93" s="27"/>
      <c r="E93" s="27"/>
      <c r="F93" s="27"/>
      <c r="G93" s="27"/>
      <c r="H93" s="19"/>
      <c r="I93" s="19"/>
      <c r="J93" s="19"/>
      <c r="K93" s="19"/>
    </row>
    <row r="94" spans="1:11" ht="15">
      <c r="A94" s="17" t="s">
        <v>68</v>
      </c>
      <c r="B94" s="7" t="s">
        <v>146</v>
      </c>
      <c r="C94" s="10">
        <f>SUM(C95:C97)</f>
        <v>0</v>
      </c>
      <c r="D94" s="10">
        <f>SUM(D95:D97)</f>
        <v>0</v>
      </c>
      <c r="E94" s="10">
        <f aca="true" t="shared" si="34" ref="E94">SUM(E95:E97)</f>
        <v>0</v>
      </c>
      <c r="F94" s="16" t="e">
        <f>E94/D94*100</f>
        <v>#DIV/0!</v>
      </c>
      <c r="G94" s="4"/>
      <c r="H94" s="10">
        <f aca="true" t="shared" si="35" ref="H94">SUM(H95:H97)</f>
        <v>0</v>
      </c>
      <c r="I94" s="16" t="e">
        <f>H94/E94*100</f>
        <v>#DIV/0!</v>
      </c>
      <c r="J94" s="10">
        <f aca="true" t="shared" si="36" ref="J94">SUM(J95:J97)</f>
        <v>0</v>
      </c>
      <c r="K94" s="11" t="e">
        <f t="shared" si="27"/>
        <v>#DIV/0!</v>
      </c>
    </row>
    <row r="95" spans="1:11" ht="15">
      <c r="A95" s="18" t="s">
        <v>69</v>
      </c>
      <c r="B95" s="6" t="s">
        <v>147</v>
      </c>
      <c r="C95" s="11"/>
      <c r="D95" s="11"/>
      <c r="E95" s="16"/>
      <c r="F95" s="16" t="e">
        <f aca="true" t="shared" si="37" ref="F95:F97">E95/D95*100</f>
        <v>#DIV/0!</v>
      </c>
      <c r="G95" s="5"/>
      <c r="H95" s="16"/>
      <c r="I95" s="16" t="e">
        <f aca="true" t="shared" si="38" ref="I95:I97">H95/E95*100</f>
        <v>#DIV/0!</v>
      </c>
      <c r="J95" s="16"/>
      <c r="K95" s="11" t="e">
        <f t="shared" si="27"/>
        <v>#DIV/0!</v>
      </c>
    </row>
    <row r="96" spans="1:11" ht="15">
      <c r="A96" s="18" t="s">
        <v>70</v>
      </c>
      <c r="B96" s="6" t="s">
        <v>148</v>
      </c>
      <c r="C96" s="11"/>
      <c r="D96" s="11"/>
      <c r="E96" s="16"/>
      <c r="F96" s="16" t="e">
        <f t="shared" si="37"/>
        <v>#DIV/0!</v>
      </c>
      <c r="G96" s="5"/>
      <c r="H96" s="16"/>
      <c r="I96" s="16" t="e">
        <f t="shared" si="38"/>
        <v>#DIV/0!</v>
      </c>
      <c r="J96" s="16"/>
      <c r="K96" s="11" t="e">
        <f t="shared" si="27"/>
        <v>#DIV/0!</v>
      </c>
    </row>
    <row r="97" spans="1:11" ht="25.5">
      <c r="A97" s="18" t="s">
        <v>71</v>
      </c>
      <c r="B97" s="6" t="s">
        <v>149</v>
      </c>
      <c r="C97" s="11"/>
      <c r="D97" s="11"/>
      <c r="E97" s="16"/>
      <c r="F97" s="16" t="e">
        <f t="shared" si="37"/>
        <v>#DIV/0!</v>
      </c>
      <c r="G97" s="5"/>
      <c r="H97" s="16"/>
      <c r="I97" s="16" t="e">
        <f t="shared" si="38"/>
        <v>#DIV/0!</v>
      </c>
      <c r="J97" s="16"/>
      <c r="K97" s="11" t="e">
        <f t="shared" si="27"/>
        <v>#DIV/0!</v>
      </c>
    </row>
    <row r="98" spans="1:11" ht="15">
      <c r="A98" s="27"/>
      <c r="B98" s="27"/>
      <c r="C98" s="27"/>
      <c r="D98" s="27"/>
      <c r="E98" s="27"/>
      <c r="F98" s="27"/>
      <c r="G98" s="27"/>
      <c r="H98" s="19"/>
      <c r="I98" s="19"/>
      <c r="J98" s="19"/>
      <c r="K98" s="19"/>
    </row>
    <row r="99" spans="1:11" ht="25.5">
      <c r="A99" s="17" t="s">
        <v>72</v>
      </c>
      <c r="B99" s="7" t="s">
        <v>150</v>
      </c>
      <c r="C99" s="10">
        <f>C100</f>
        <v>573</v>
      </c>
      <c r="D99" s="10">
        <f>D100</f>
        <v>1528</v>
      </c>
      <c r="E99" s="10">
        <f aca="true" t="shared" si="39" ref="E99">E100</f>
        <v>567</v>
      </c>
      <c r="F99" s="16">
        <f>E99/D99*100</f>
        <v>37.10732984293193</v>
      </c>
      <c r="G99" s="4"/>
      <c r="H99" s="10">
        <f aca="true" t="shared" si="40" ref="H99:J99">H100</f>
        <v>800</v>
      </c>
      <c r="I99" s="16">
        <f>H99/E99*100</f>
        <v>141.09347442680775</v>
      </c>
      <c r="J99" s="10">
        <f t="shared" si="40"/>
        <v>900</v>
      </c>
      <c r="K99" s="11">
        <f t="shared" si="27"/>
        <v>112.5</v>
      </c>
    </row>
    <row r="100" spans="1:11" ht="25.5">
      <c r="A100" s="18" t="s">
        <v>73</v>
      </c>
      <c r="B100" s="6" t="s">
        <v>151</v>
      </c>
      <c r="C100" s="11">
        <v>573</v>
      </c>
      <c r="D100" s="11">
        <v>1528</v>
      </c>
      <c r="E100" s="16">
        <v>567</v>
      </c>
      <c r="F100" s="16">
        <f>E100/D100*100</f>
        <v>37.10732984293193</v>
      </c>
      <c r="G100" s="5"/>
      <c r="H100" s="16">
        <v>800</v>
      </c>
      <c r="I100" s="16">
        <f>H100/E100*100</f>
        <v>141.09347442680775</v>
      </c>
      <c r="J100" s="16">
        <v>900</v>
      </c>
      <c r="K100" s="11">
        <f t="shared" si="27"/>
        <v>112.5</v>
      </c>
    </row>
    <row r="101" spans="1:11" ht="15" hidden="1">
      <c r="A101" s="27"/>
      <c r="B101" s="27"/>
      <c r="C101" s="27"/>
      <c r="D101" s="27"/>
      <c r="E101" s="27"/>
      <c r="F101" s="27"/>
      <c r="G101" s="27"/>
      <c r="H101" s="19"/>
      <c r="I101" s="19"/>
      <c r="J101" s="19"/>
      <c r="K101" s="19"/>
    </row>
    <row r="102" spans="1:11" ht="38.25" hidden="1">
      <c r="A102" s="17" t="s">
        <v>159</v>
      </c>
      <c r="B102" s="7" t="s">
        <v>152</v>
      </c>
      <c r="C102" s="10">
        <f>SUM(C103:C105)</f>
        <v>0</v>
      </c>
      <c r="D102" s="10">
        <f>SUM(D103:D105)</f>
        <v>0</v>
      </c>
      <c r="E102" s="10">
        <f aca="true" t="shared" si="41" ref="E102">SUM(E103:E105)</f>
        <v>0</v>
      </c>
      <c r="F102" s="16" t="e">
        <f>E102/#REF!*100</f>
        <v>#REF!</v>
      </c>
      <c r="G102" s="4"/>
      <c r="H102" s="10">
        <f aca="true" t="shared" si="42" ref="H102:J102">SUM(H103:H105)</f>
        <v>0</v>
      </c>
      <c r="I102" s="16" t="s">
        <v>175</v>
      </c>
      <c r="J102" s="10">
        <f t="shared" si="42"/>
        <v>0</v>
      </c>
      <c r="K102" s="11" t="e">
        <f t="shared" si="27"/>
        <v>#DIV/0!</v>
      </c>
    </row>
    <row r="103" spans="1:11" ht="51" hidden="1">
      <c r="A103" s="18" t="s">
        <v>74</v>
      </c>
      <c r="B103" s="6" t="s">
        <v>153</v>
      </c>
      <c r="C103" s="11"/>
      <c r="D103" s="11"/>
      <c r="E103" s="16"/>
      <c r="F103" s="16" t="e">
        <f>E103/#REF!*100</f>
        <v>#REF!</v>
      </c>
      <c r="G103" s="5"/>
      <c r="H103" s="16"/>
      <c r="I103" s="16" t="s">
        <v>176</v>
      </c>
      <c r="J103" s="16"/>
      <c r="K103" s="11" t="e">
        <f t="shared" si="27"/>
        <v>#DIV/0!</v>
      </c>
    </row>
    <row r="104" spans="1:11" ht="15" hidden="1">
      <c r="A104" s="22" t="s">
        <v>75</v>
      </c>
      <c r="B104" s="6" t="s">
        <v>154</v>
      </c>
      <c r="C104" s="11"/>
      <c r="D104" s="11"/>
      <c r="E104" s="16"/>
      <c r="F104" s="16" t="s">
        <v>178</v>
      </c>
      <c r="G104" s="5"/>
      <c r="H104" s="16"/>
      <c r="I104" s="16" t="s">
        <v>177</v>
      </c>
      <c r="J104" s="16"/>
      <c r="K104" s="11" t="e">
        <f t="shared" si="27"/>
        <v>#DIV/0!</v>
      </c>
    </row>
    <row r="105" spans="1:11" ht="25.5" hidden="1">
      <c r="A105" s="18" t="s">
        <v>76</v>
      </c>
      <c r="B105" s="6" t="s">
        <v>155</v>
      </c>
      <c r="C105" s="11"/>
      <c r="D105" s="11"/>
      <c r="E105" s="16"/>
      <c r="F105" s="16" t="e">
        <f>E105/#REF!*100</f>
        <v>#REF!</v>
      </c>
      <c r="G105" s="5"/>
      <c r="H105" s="16"/>
      <c r="I105" s="16" t="e">
        <f>H105/#REF!*100</f>
        <v>#REF!</v>
      </c>
      <c r="J105" s="16"/>
      <c r="K105" s="11" t="e">
        <f t="shared" si="27"/>
        <v>#DIV/0!</v>
      </c>
    </row>
    <row r="106" spans="1:11" ht="15" hidden="1">
      <c r="A106" s="27"/>
      <c r="B106" s="27"/>
      <c r="C106" s="27"/>
      <c r="D106" s="27"/>
      <c r="E106" s="27"/>
      <c r="F106" s="27"/>
      <c r="G106" s="27"/>
      <c r="H106" s="19"/>
      <c r="I106" s="19"/>
      <c r="J106" s="19"/>
      <c r="K106" s="19"/>
    </row>
    <row r="107" spans="1:11" ht="31.5" customHeight="1">
      <c r="A107" s="23" t="s">
        <v>77</v>
      </c>
      <c r="B107" s="24"/>
      <c r="C107" s="10">
        <f>C99+C88+C81+C72+C66+C55+C49+C42+C29+C24+C20+C7</f>
        <v>3158603</v>
      </c>
      <c r="D107" s="10">
        <f>D7+D20+D24+D29+D42+D49+D55+D66+D72+D81+D88+D94+D99+D102</f>
        <v>4195883</v>
      </c>
      <c r="E107" s="10">
        <f>E7+E20+E24+E29+E42+E49+E55+E66+E72+E81+E88+E94+E99+E102</f>
        <v>4867356</v>
      </c>
      <c r="F107" s="16">
        <f>E107/D107*100</f>
        <v>116.00313926770598</v>
      </c>
      <c r="G107" s="4"/>
      <c r="H107" s="10">
        <f>H7+H20+H24+H29+H42+H49+H55+H66+H72+H81+H88+H94+H99+H102</f>
        <v>4233296</v>
      </c>
      <c r="I107" s="16">
        <f>H107/E107*100</f>
        <v>86.97321502680305</v>
      </c>
      <c r="J107" s="10">
        <f>J7+J20+J24+J29+J42+J49+J55+J66+J72+J81+J88+J94+J99+J102</f>
        <v>3805567</v>
      </c>
      <c r="K107" s="11">
        <f t="shared" si="27"/>
        <v>89.8960762488614</v>
      </c>
    </row>
  </sheetData>
  <mergeCells count="23">
    <mergeCell ref="H3:I4"/>
    <mergeCell ref="J3:K4"/>
    <mergeCell ref="A6:K6"/>
    <mergeCell ref="A3:A5"/>
    <mergeCell ref="B3:B5"/>
    <mergeCell ref="C3:C5"/>
    <mergeCell ref="D3:D5"/>
    <mergeCell ref="A1:K1"/>
    <mergeCell ref="A98:G98"/>
    <mergeCell ref="A101:G101"/>
    <mergeCell ref="A106:G106"/>
    <mergeCell ref="E3:G4"/>
    <mergeCell ref="A54:G54"/>
    <mergeCell ref="A65:G65"/>
    <mergeCell ref="A71:G71"/>
    <mergeCell ref="A80:G80"/>
    <mergeCell ref="A87:G87"/>
    <mergeCell ref="A93:G93"/>
    <mergeCell ref="A19:G19"/>
    <mergeCell ref="A23:G23"/>
    <mergeCell ref="A28:G28"/>
    <mergeCell ref="A41:G41"/>
    <mergeCell ref="A48:G4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2023-11-13T07:07:15Z</dcterms:modified>
  <cp:category/>
  <cp:version/>
  <cp:contentType/>
  <cp:contentStatus/>
</cp:coreProperties>
</file>